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uisf\Desktop\testediagnostico\materiais\"/>
    </mc:Choice>
  </mc:AlternateContent>
  <xr:revisionPtr revIDLastSave="0" documentId="13_ncr:1_{DC1148A3-BDFE-4937-A47A-584A9DA950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Índice" sheetId="1" r:id="rId1"/>
    <sheet name="M1 · Lógicas" sheetId="2" r:id="rId2"/>
    <sheet name="M2 · Intercalados" sheetId="3" r:id="rId3"/>
    <sheet name="M3 · Gráficos" sheetId="4" r:id="rId4"/>
    <sheet name="M4 · Validação" sheetId="5" r:id="rId5"/>
    <sheet name="M5 · Financeiras" sheetId="6" r:id="rId6"/>
    <sheet name="M6 · Filtros" sheetId="7" r:id="rId7"/>
    <sheet name="M7 · Macros" sheetId="8" r:id="rId8"/>
    <sheet name="M8 · Tab. Dinâmicas" sheetId="9" r:id="rId9"/>
  </sheets>
  <definedNames>
    <definedName name="Comercial">'M4 · Validação'!$G$10:$G$12</definedName>
    <definedName name="Departamentos">'M4 · Validação'!$F$10:$F$12</definedName>
    <definedName name="Financeiro">'M4 · Validação'!$I$10:$I$12</definedName>
    <definedName name="Producao">'M4 · Validação'!$H$10:$H$12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9" l="1"/>
  <c r="G13" i="9"/>
  <c r="G12" i="9"/>
  <c r="G11" i="9"/>
  <c r="D13" i="8"/>
  <c r="D12" i="8"/>
  <c r="D11" i="8"/>
  <c r="G13" i="7"/>
  <c r="G12" i="7"/>
  <c r="G11" i="7"/>
  <c r="B23" i="6"/>
  <c r="B22" i="6"/>
  <c r="B18" i="6"/>
  <c r="B13" i="6"/>
  <c r="D16" i="4"/>
  <c r="D15" i="4"/>
  <c r="D14" i="4"/>
  <c r="D13" i="4"/>
  <c r="D12" i="4"/>
  <c r="D11" i="4"/>
  <c r="I22" i="3"/>
  <c r="I19" i="3"/>
  <c r="I18" i="3"/>
  <c r="I17" i="3"/>
  <c r="I16" i="3"/>
  <c r="J16" i="2"/>
  <c r="I16" i="2"/>
  <c r="H16" i="2"/>
  <c r="G16" i="2"/>
  <c r="J15" i="2"/>
  <c r="I15" i="2"/>
  <c r="H15" i="2"/>
  <c r="G15" i="2"/>
  <c r="J14" i="2"/>
  <c r="I14" i="2"/>
  <c r="H14" i="2"/>
  <c r="G14" i="2"/>
  <c r="J13" i="2"/>
  <c r="I13" i="2"/>
  <c r="H13" i="2"/>
  <c r="G13" i="2"/>
  <c r="J12" i="2"/>
  <c r="I12" i="2"/>
  <c r="H12" i="2"/>
  <c r="G12" i="2"/>
  <c r="J11" i="2"/>
  <c r="I11" i="2"/>
  <c r="H11" i="2"/>
  <c r="G11" i="2"/>
</calcChain>
</file>

<file path=xl/sharedStrings.xml><?xml version="1.0" encoding="utf-8"?>
<sst xmlns="http://schemas.openxmlformats.org/spreadsheetml/2006/main" count="286" uniqueCount="177">
  <si>
    <t>Excel Avançado · Exercícios Extra</t>
  </si>
  <si>
    <t>CENFIM — Formador: Luís Ferreira</t>
  </si>
  <si>
    <t>Um separador por módulo. Resolve nos dados e confere nas células/colunas de SOLUÇÃO (a verde).</t>
  </si>
  <si>
    <t>Módulo</t>
  </si>
  <si>
    <t>Matéria</t>
  </si>
  <si>
    <t>M1 · Lógicas</t>
  </si>
  <si>
    <t>SE, E, OU, SE encadeado, SE.ERRO</t>
  </si>
  <si>
    <t>M2 · Intercalados</t>
  </si>
  <si>
    <t>SOMA.SE, CONT.SE, SOMA.SE.S, MÉDIA.SE, PROCV</t>
  </si>
  <si>
    <t>M3 · Gráficos</t>
  </si>
  <si>
    <t>Colunas, combinado, eixo secundário</t>
  </si>
  <si>
    <t>M4 · Validação</t>
  </si>
  <si>
    <t>Listas pendentes, INDIRETO (lista dependente)</t>
  </si>
  <si>
    <t>M5 · Financeiras</t>
  </si>
  <si>
    <t>PGTO, VF, TIR, VAL</t>
  </si>
  <si>
    <t>M6 · Filtros</t>
  </si>
  <si>
    <t>Automático, por número, avançado (E)</t>
  </si>
  <si>
    <t>M7 · Macros</t>
  </si>
  <si>
    <t>Gravar macro, botão, .xlsm</t>
  </si>
  <si>
    <t>M8 · Tab. Dinâmicas</t>
  </si>
  <si>
    <t>Tabela dinâmica, segmentação, % do total</t>
  </si>
  <si>
    <t>Notas: as fórmulas mostram-se em Excel PT (SE, SOMA.SE, PROCV, PGTO…) com separador ';'. Os módulos 3, 4 e 7 são procedimentais — a solução vem em passos (e, no M4, com uma lista pendente já a funcionar).</t>
  </si>
  <si>
    <t>Módulo 1 · Funções lógicas compostas</t>
  </si>
  <si>
    <t>Matéria: SE, E, OU, SE encadeado, SE.ERRO</t>
  </si>
  <si>
    <t>ENUNCIADO</t>
  </si>
  <si>
    <t>1. Prémio (SE + E): na coluna G, escreve «Sim» se as Vendas ≥ Objetivo E as Faltas ≤ 2; senão «Não».</t>
  </si>
  <si>
    <t>2. Escalão (SE encadeado): na coluna H, classifica as Vendas — ≥20000 «A», ≥15000 «B», ≥10000 «C», senão «D».</t>
  </si>
  <si>
    <t>3. Avaliação (SE + OU): na coluna I, escreve «Rever» se a Nota1 &lt; 50 OU a Nota2 &lt; 50; senão «OK».</t>
  </si>
  <si>
    <t>4. Rácio seguro (SE.ERRO): na coluna J, calcula Vendas / Faltas sem mostrar erro quando as Faltas são 0 (mostra «—»).</t>
  </si>
  <si>
    <t>Nome</t>
  </si>
  <si>
    <t>Vendas</t>
  </si>
  <si>
    <t>Objetivo</t>
  </si>
  <si>
    <t>Faltas</t>
  </si>
  <si>
    <t>Nota1</t>
  </si>
  <si>
    <t>Nota2</t>
  </si>
  <si>
    <t>Sol: Prémio</t>
  </si>
  <si>
    <t>Sol: Escalão</t>
  </si>
  <si>
    <t>Sol: Avaliação</t>
  </si>
  <si>
    <t>Sol: Rácio</t>
  </si>
  <si>
    <t>Ana Silva</t>
  </si>
  <si>
    <t>Bruno Costa</t>
  </si>
  <si>
    <t>Carla Dias</t>
  </si>
  <si>
    <t>Diogo Sá</t>
  </si>
  <si>
    <t>Eva Nunes</t>
  </si>
  <si>
    <t>Fábio Rocha</t>
  </si>
  <si>
    <t>Sugestão: para praticares, copia as colunas Nome–Nota2 para outro sítio e recria as colunas de Solução sem espreitar. As colunas verdes já trazem a fórmula-modelo (em Excel PT: SE, E, OU, SE.ERRO).</t>
  </si>
  <si>
    <t>Módulo 2 · Funções com dados intercalados</t>
  </si>
  <si>
    <t>Matéria: SOMA.SE, CONT.SE, SOMA.SE.S, MÉDIA.SE, PROCV</t>
  </si>
  <si>
    <t>1. SOMA.SE: total de Valor das vendas da região «Norte» (célula I5).</t>
  </si>
  <si>
    <t>2. CONT.SE: quantas vendas foram feitas em «Janeiro» (I6).</t>
  </si>
  <si>
    <t>3. SOMA.SE.S: total de Valor do «Norte» E de «Janeiro» ao mesmo tempo (I7).</t>
  </si>
  <si>
    <t>4. MÉDIA.SE: valor médio das vendas do «Sul» (I8).</t>
  </si>
  <si>
    <t>5. PROCV: preço unitário do produto indicado em H11, a partir da tabela de referência (I11).</t>
  </si>
  <si>
    <t>Região</t>
  </si>
  <si>
    <t>Mês</t>
  </si>
  <si>
    <t>Produto</t>
  </si>
  <si>
    <t>Valor</t>
  </si>
  <si>
    <t>Preço</t>
  </si>
  <si>
    <t>Norte</t>
  </si>
  <si>
    <t>Janeiro</t>
  </si>
  <si>
    <t>Teclado</t>
  </si>
  <si>
    <t>Sul</t>
  </si>
  <si>
    <t>Rato</t>
  </si>
  <si>
    <t>Fevereiro</t>
  </si>
  <si>
    <t>Monitor</t>
  </si>
  <si>
    <t>Centro</t>
  </si>
  <si>
    <t>Total Norte:</t>
  </si>
  <si>
    <t>Nº em Janeiro:</t>
  </si>
  <si>
    <t>Norte+Janeiro:</t>
  </si>
  <si>
    <t>Média Sul:</t>
  </si>
  <si>
    <t>As células verdes trazem a solução (SOMA.SE, CONT.SE, SOMA.SE.S, MÉDIA.SE, PROCV). Muda o produto na célula âmbar (G11) e vê o PROCV reagir.</t>
  </si>
  <si>
    <t>Produto p/ PROCV →</t>
  </si>
  <si>
    <t>Módulo 3 · Formatação avançada de gráficos</t>
  </si>
  <si>
    <t>Matéria: gráfico de colunas, gráfico combinado, eixo secundário</t>
  </si>
  <si>
    <t>1. Cria um gráfico de COLUNAS com as Vendas mensais (dados abaixo).</t>
  </si>
  <si>
    <t>2. Adiciona título, rótulos de dados e formata as colunas em tons de azul.</t>
  </si>
  <si>
    <t>3. Cria um gráfico COMBINADO: Vendas em colunas e Objetivo em linha, no mesmo gráfico.</t>
  </si>
  <si>
    <t>4. Coloca a % de Cumprimento (coluna D) num EIXO SECUNDÁRIO.</t>
  </si>
  <si>
    <t>Cumprimento</t>
  </si>
  <si>
    <t>Março</t>
  </si>
  <si>
    <t>Abril</t>
  </si>
  <si>
    <t>Maio</t>
  </si>
  <si>
    <t>Junho</t>
  </si>
  <si>
    <t>SOLUÇÃO (passos)</t>
  </si>
  <si>
    <t>Ex.1: seleciona Mês+Vendas → Inserir → Gráfico de Colunas.</t>
  </si>
  <si>
    <t>Ex.2: Estrutura do Gráfico → Adicionar Elemento → Título e Rótulos de Dados; formata a série em azul.</t>
  </si>
  <si>
    <t>Ex.3: seleciona Mês+Vendas+Objetivo → Inserir → Gráfico Combinado; muda a série «Objetivo» para «Linha».</t>
  </si>
  <si>
    <t>Ex.4: no gráfico combinado, adiciona «Cumprimento» e marca «Eixo Secundário» para a série de %.</t>
  </si>
  <si>
    <t>Módulo 4 · Validação de dados (listas pendentes)</t>
  </si>
  <si>
    <t>Matéria: lista pendente, mensagens/alertas, lista dependente (INDIRETO)</t>
  </si>
  <si>
    <t>1. Experimenta a lista pendente do Departamento (célula âmbar na demonstração) — já está criada.</t>
  </si>
  <si>
    <t>2. Repara na mensagem de entrada e no alerta de erro (Dados → Validação de Dados → «Mensagem de Entrada» e «Alerta de Erro»).</t>
  </si>
  <si>
    <t>3. Abre a lista da Categoria: só mostra as categorias do departamento escolhido, com a função INDIRETO.</t>
  </si>
  <si>
    <t>Departamentos (lista)</t>
  </si>
  <si>
    <t>Comercial</t>
  </si>
  <si>
    <t>Producao</t>
  </si>
  <si>
    <t>Financeiro</t>
  </si>
  <si>
    <t>Montagem</t>
  </si>
  <si>
    <t>Contabilidade</t>
  </si>
  <si>
    <t>Marketing</t>
  </si>
  <si>
    <t>Qualidade</t>
  </si>
  <si>
    <t>Tesouraria</t>
  </si>
  <si>
    <t>Apoio ao Cliente</t>
  </si>
  <si>
    <t>Logistica</t>
  </si>
  <si>
    <t>Compras</t>
  </si>
  <si>
    <t>DEMONSTRAÇÃO (já com validação):</t>
  </si>
  <si>
    <t>Departamento:</t>
  </si>
  <si>
    <t>Categoria:</t>
  </si>
  <si>
    <t>SOLUÇÃO: o Departamento (B15) usa Validação → Lista = «=Departamentos»; a Categoria usa «=INDIRETO(B15)», e cada departamento é um nome definido (Comercial, Producao, Financeiro) que aponta para as suas categorias. Muda o Departamento e reabre a lista da Categoria — muda sozinha.</t>
  </si>
  <si>
    <t>Módulo 5 · Funções financeiras</t>
  </si>
  <si>
    <t>Matéria: PGTO, VF, TIR, VAL (taxa e período coerentes)</t>
  </si>
  <si>
    <t>1. PGTO: calcula a prestação MENSAL do empréstimo (capital, taxa anual e prazo em meses dados).</t>
  </si>
  <si>
    <t>2. VF: valor futuro de uma poupança com depósitos mensais.</t>
  </si>
  <si>
    <t>3. TIR: taxa interna de rentabilidade da série de fluxos de caixa.</t>
  </si>
  <si>
    <t>4. VAL: valor atual líquido dos mesmos fluxos, a uma taxa de desconto de 8%.</t>
  </si>
  <si>
    <t>Empréstimo — Capital (€)</t>
  </si>
  <si>
    <t>Taxa anual</t>
  </si>
  <si>
    <t>Prazo (meses)</t>
  </si>
  <si>
    <t>→ Prestação mensal (PGTO):</t>
  </si>
  <si>
    <t>Poupança — Depósito mensal (€)</t>
  </si>
  <si>
    <t>Nº de meses</t>
  </si>
  <si>
    <t>→ Valor futuro (VF):</t>
  </si>
  <si>
    <t>Investimento — fluxos de caixa (ano 0 a 4):</t>
  </si>
  <si>
    <t>Ano 0</t>
  </si>
  <si>
    <t>Ano 1</t>
  </si>
  <si>
    <t>Ano 2</t>
  </si>
  <si>
    <t>Ano 3</t>
  </si>
  <si>
    <t>Ano 4</t>
  </si>
  <si>
    <t>→ TIR:</t>
  </si>
  <si>
    <t>→ VAL (taxa 8%):</t>
  </si>
  <si>
    <t>Regra de ouro: taxa e período têm de ser coerentes — taxa anual ÷ 12 quando o prazo é em meses. No VAL, o fluxo do ano 0 fica FORA da função e soma-se à parte (VAL desconta a partir do ano 1).</t>
  </si>
  <si>
    <t>Módulo 6 · Aplicação de filtros</t>
  </si>
  <si>
    <t>Matéria: filtro automático, filtro por número, filtro avançado (E)</t>
  </si>
  <si>
    <t>1. Ativa o Filtro Automático e mostra só os funcionários da região «Norte».</t>
  </si>
  <si>
    <t>2. Filtra os que têm Salário superior a 1200 €.</t>
  </si>
  <si>
    <t>3. Com Filtro Avançado, copia para outro local os registos «Norte» E Salário &gt; 1200.</t>
  </si>
  <si>
    <t>Funcionário</t>
  </si>
  <si>
    <t>Departamento</t>
  </si>
  <si>
    <t>Salário</t>
  </si>
  <si>
    <t>Verificação (fórmula):</t>
  </si>
  <si>
    <t>Produção</t>
  </si>
  <si>
    <t>Nº «Norte»:</t>
  </si>
  <si>
    <t>Nº Salário&gt;1200:</t>
  </si>
  <si>
    <t>Nº «Norte» E &gt;1200:</t>
  </si>
  <si>
    <t>Gil Matos</t>
  </si>
  <si>
    <t>SOLUÇÃO</t>
  </si>
  <si>
    <t>Ex.1/2: Dados → Filtro; na Região escolhe «Norte»; no Salário → Filtros de Número → «É maior do que» 1200.</t>
  </si>
  <si>
    <t>Ex.3: cria um intervalo de critérios (cabeçalhos «Região» e «Salário» com «Norte» e «&gt;1200» na MESMA linha = E). Dados → Avançadas → «Copiar para outro local».</t>
  </si>
  <si>
    <t>Confirma com as células verdes: o Filtro Avançado deve devolver o mesmo nº que «Norte E &gt;1200».</t>
  </si>
  <si>
    <t>Módulo 7 · Criação e utilização de macros</t>
  </si>
  <si>
    <t>Matéria: gravar macro, associar a botão, guardar como .xlsm</t>
  </si>
  <si>
    <t>1. Grava uma macro que formata a linha de cabeçalho (negrito, fundo azul, texto branco).</t>
  </si>
  <si>
    <t>2. Associa a macro a um botão (Inserir → Formas, ou Programador → Botão).</t>
  </si>
  <si>
    <t>3. Guarda o ficheiro como «Livro com permissão para macros (*.xlsm)» e testa a macro.</t>
  </si>
  <si>
    <t>Cabeçalho para formatar (aplica aqui a macro):</t>
  </si>
  <si>
    <t>Quantidade</t>
  </si>
  <si>
    <t>Total</t>
  </si>
  <si>
    <t>SOLUÇÃO (código VBA equivalente):</t>
  </si>
  <si>
    <t>Sub FormatarCabecalho()</t>
  </si>
  <si>
    <t xml:space="preserve">    With Range("A10:D10")</t>
  </si>
  <si>
    <t xml:space="preserve">        .Font.Bold = True</t>
  </si>
  <si>
    <t xml:space="preserve">        .Font.Color = vbWhite</t>
  </si>
  <si>
    <t xml:space="preserve">        .Interior.Color = RGB(0, 146, 200)</t>
  </si>
  <si>
    <t xml:space="preserve">    End With</t>
  </si>
  <si>
    <t>End Sub</t>
  </si>
  <si>
    <t>Passos: Programador → Gravar Macro → faz a formatação à mão → Parar Gravação. Associa a um botão pelo menu de contexto «Atribuir Macro». Como o .xlsx não guarda macros, grava como .xlsm. (Este caderno é .xlsx; o código acima é a referência.)</t>
  </si>
  <si>
    <t>Módulo 8 · Tabelas dinâmicas</t>
  </si>
  <si>
    <t>Matéria: tabela dinâmica, segmentação, % do total geral</t>
  </si>
  <si>
    <t>1. Cria uma tabela dinâmica com Vendas por Região (linhas) e Mês (colunas).</t>
  </si>
  <si>
    <t>2. Acrescenta uma Segmentação de Dados (slicer) por «Produto».</t>
  </si>
  <si>
    <t>3. Mostra os valores como «% do Total Geral».</t>
  </si>
  <si>
    <t>Verificação — total por região:</t>
  </si>
  <si>
    <t>TOTAL GERAL:</t>
  </si>
  <si>
    <t>Ex.1: clica na tabela → Inserir → Tabela Dinâmica; arrasta Região para Linhas, Mês para Colunas e Valor para Valores.</t>
  </si>
  <si>
    <t>Ex.2: separador Analisar Tabela Dinâmica → Inserir Segmentação de Dados → «Produto».</t>
  </si>
  <si>
    <t>Ex.3: nos Valores, clica com o botão direito → Mostrar Valores Como → «% do Total Geral».</t>
  </si>
  <si>
    <t>As células verdes/âmbar servem de conferência ao Total Geral e aos subtotais por região.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</si>
</sst>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0\ \€"/>
    <numFmt numFmtId="166" formatCode="#,##0\ \€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11"/>
      <color rgb="FF054E6F"/>
      <name val="Calibri"/>
    </font>
    <font>
      <i/>
      <sz val="11"/>
      <color rgb="FF5C6B7E"/>
      <name val="Calibri"/>
    </font>
    <font>
      <b/>
      <sz val="11"/>
      <color rgb="FFFFFFFF"/>
      <name val="Calibri"/>
    </font>
    <font>
      <b/>
      <sz val="11"/>
      <color rgb="FF054E6F"/>
      <name val="Calibri"/>
    </font>
    <font>
      <b/>
      <sz val="11"/>
      <color rgb="FF0092C8"/>
      <name val="Calibri"/>
    </font>
    <font>
      <b/>
      <sz val="11"/>
      <name val="Calibri"/>
    </font>
    <font>
      <b/>
      <sz val="11"/>
      <color rgb="FF1E7A4C"/>
      <name val="Calibri"/>
    </font>
    <font>
      <sz val="10"/>
      <name val="Consolas"/>
    </font>
  </fonts>
  <fills count="8">
    <fill>
      <patternFill patternType="none"/>
    </fill>
    <fill>
      <patternFill patternType="gray125"/>
    </fill>
    <fill>
      <patternFill patternType="solid">
        <fgColor rgb="FF0092C8"/>
      </patternFill>
    </fill>
    <fill>
      <patternFill patternType="solid">
        <fgColor rgb="FFF1F5F8"/>
      </patternFill>
    </fill>
    <fill>
      <patternFill patternType="solid">
        <fgColor rgb="FF1E7A4C"/>
      </patternFill>
    </fill>
    <fill>
      <patternFill patternType="solid">
        <fgColor rgb="FFE6F6EC"/>
      </patternFill>
    </fill>
    <fill>
      <patternFill patternType="solid">
        <fgColor rgb="FFFBF0DA"/>
      </patternFill>
    </fill>
    <fill>
      <patternFill patternType="solid">
        <fgColor rgb="FF054E6F"/>
      </patternFill>
    </fill>
  </fills>
  <borders count="2">
    <border>
      <left/>
      <right/>
      <top/>
      <bottom/>
      <diagonal/>
    </border>
    <border>
      <left style="thin">
        <color rgb="FFC9D6DF"/>
      </left>
      <right style="thin">
        <color rgb="FFC9D6DF"/>
      </right>
      <top style="thin">
        <color rgb="FFC9D6DF"/>
      </top>
      <bottom style="thin">
        <color rgb="FFC9D6D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0" fillId="0" borderId="1" xfId="0" applyBorder="1" applyAlignment="1">
      <alignment vertical="top" wrapText="1"/>
    </xf>
    <xf numFmtId="0" fontId="6" fillId="0" borderId="0" xfId="0" applyFont="1"/>
    <xf numFmtId="0" fontId="4" fillId="4" borderId="1" xfId="0" applyFont="1" applyFill="1" applyBorder="1" applyAlignment="1">
      <alignment horizontal="center" vertical="center"/>
    </xf>
    <xf numFmtId="0" fontId="0" fillId="0" borderId="1" xfId="0" applyBorder="1"/>
    <xf numFmtId="0" fontId="0" fillId="5" borderId="1" xfId="0" applyFill="1" applyBorder="1"/>
    <xf numFmtId="0" fontId="7" fillId="0" borderId="0" xfId="0" applyFont="1" applyAlignment="1">
      <alignment horizontal="right"/>
    </xf>
    <xf numFmtId="0" fontId="7" fillId="5" borderId="1" xfId="0" applyFont="1" applyFill="1" applyBorder="1"/>
    <xf numFmtId="0" fontId="0" fillId="6" borderId="0" xfId="0" applyFill="1"/>
    <xf numFmtId="9" fontId="0" fillId="5" borderId="1" xfId="0" applyNumberFormat="1" applyFill="1" applyBorder="1"/>
    <xf numFmtId="0" fontId="8" fillId="0" borderId="0" xfId="0" applyFont="1"/>
    <xf numFmtId="0" fontId="4" fillId="7" borderId="1" xfId="0" applyFont="1" applyFill="1" applyBorder="1" applyAlignment="1">
      <alignment horizontal="center" vertical="center"/>
    </xf>
    <xf numFmtId="0" fontId="7" fillId="0" borderId="0" xfId="0" applyFont="1"/>
    <xf numFmtId="0" fontId="0" fillId="6" borderId="1" xfId="0" applyFill="1" applyBorder="1"/>
    <xf numFmtId="4" fontId="0" fillId="0" borderId="1" xfId="0" applyNumberFormat="1" applyBorder="1"/>
    <xf numFmtId="164" fontId="0" fillId="0" borderId="1" xfId="0" applyNumberFormat="1" applyBorder="1"/>
    <xf numFmtId="165" fontId="0" fillId="5" borderId="1" xfId="0" applyNumberFormat="1" applyFill="1" applyBorder="1"/>
    <xf numFmtId="166" fontId="0" fillId="0" borderId="1" xfId="0" applyNumberFormat="1" applyBorder="1"/>
    <xf numFmtId="164" fontId="0" fillId="5" borderId="1" xfId="0" applyNumberFormat="1" applyFill="1" applyBorder="1"/>
    <xf numFmtId="166" fontId="0" fillId="5" borderId="1" xfId="0" applyNumberFormat="1" applyFill="1" applyBorder="1"/>
    <xf numFmtId="166" fontId="0" fillId="6" borderId="1" xfId="0" applyNumberFormat="1" applyFill="1" applyBorder="1"/>
    <xf numFmtId="0" fontId="1" fillId="2" borderId="0" xfId="0" applyFont="1" applyFill="1" applyAlignment="1">
      <alignment vertical="center" indent="1"/>
    </xf>
    <xf numFmtId="0" fontId="0" fillId="0" borderId="0" xfId="0"/>
    <xf numFmtId="0" fontId="3" fillId="3" borderId="0" xfId="0" applyFont="1" applyFill="1" applyAlignment="1">
      <alignment vertical="top" wrapText="1"/>
    </xf>
    <xf numFmtId="0" fontId="0" fillId="3" borderId="0" xfId="0" applyFill="1"/>
    <xf numFmtId="0" fontId="3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5" borderId="0" xfId="0" applyFont="1" applyFill="1" applyAlignment="1">
      <alignment vertical="top" wrapText="1"/>
    </xf>
    <xf numFmtId="0" fontId="0" fillId="5" borderId="0" xfId="0" applyFill="1"/>
    <xf numFmtId="0" fontId="9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sqref="A1:D1"/>
    </sheetView>
  </sheetViews>
  <sheetFormatPr defaultRowHeight="15" x14ac:dyDescent="0.25"/>
  <cols>
    <col min="1" max="1" width="22" customWidth="1"/>
    <col min="2" max="2" width="46" customWidth="1"/>
  </cols>
  <sheetData>
    <row r="1" spans="1:4" ht="26.1" customHeight="1" x14ac:dyDescent="0.25">
      <c r="A1" s="24" t="s">
        <v>0</v>
      </c>
      <c r="B1" s="25"/>
      <c r="C1" s="25"/>
      <c r="D1" s="25"/>
    </row>
    <row r="2" spans="1:4" ht="15.95" customHeight="1" x14ac:dyDescent="0.25">
      <c r="A2" s="29" t="s">
        <v>1</v>
      </c>
      <c r="B2" s="25"/>
      <c r="C2" s="25"/>
      <c r="D2" s="25"/>
    </row>
    <row r="4" spans="1:4" ht="15.95" customHeight="1" x14ac:dyDescent="0.25">
      <c r="A4" s="28" t="s">
        <v>2</v>
      </c>
      <c r="B4" s="25"/>
      <c r="C4" s="25"/>
      <c r="D4" s="25"/>
    </row>
    <row r="6" spans="1:4" x14ac:dyDescent="0.25">
      <c r="A6" s="2" t="s">
        <v>3</v>
      </c>
      <c r="B6" s="2" t="s">
        <v>4</v>
      </c>
    </row>
    <row r="7" spans="1:4" x14ac:dyDescent="0.25">
      <c r="A7" s="3" t="s">
        <v>5</v>
      </c>
      <c r="B7" s="4" t="s">
        <v>6</v>
      </c>
    </row>
    <row r="8" spans="1:4" x14ac:dyDescent="0.25">
      <c r="A8" s="3" t="s">
        <v>7</v>
      </c>
      <c r="B8" s="4" t="s">
        <v>8</v>
      </c>
    </row>
    <row r="9" spans="1:4" x14ac:dyDescent="0.25">
      <c r="A9" s="3" t="s">
        <v>9</v>
      </c>
      <c r="B9" s="4" t="s">
        <v>10</v>
      </c>
    </row>
    <row r="10" spans="1:4" x14ac:dyDescent="0.25">
      <c r="A10" s="3" t="s">
        <v>11</v>
      </c>
      <c r="B10" s="4" t="s">
        <v>12</v>
      </c>
    </row>
    <row r="11" spans="1:4" x14ac:dyDescent="0.25">
      <c r="A11" s="3" t="s">
        <v>13</v>
      </c>
      <c r="B11" s="4" t="s">
        <v>14</v>
      </c>
    </row>
    <row r="12" spans="1:4" x14ac:dyDescent="0.25">
      <c r="A12" s="3" t="s">
        <v>15</v>
      </c>
      <c r="B12" s="4" t="s">
        <v>16</v>
      </c>
    </row>
    <row r="13" spans="1:4" x14ac:dyDescent="0.25">
      <c r="A13" s="3" t="s">
        <v>17</v>
      </c>
      <c r="B13" s="4" t="s">
        <v>18</v>
      </c>
    </row>
    <row r="14" spans="1:4" x14ac:dyDescent="0.25">
      <c r="A14" s="3" t="s">
        <v>19</v>
      </c>
      <c r="B14" s="4" t="s">
        <v>20</v>
      </c>
    </row>
    <row r="16" spans="1:4" ht="27.95" customHeight="1" x14ac:dyDescent="0.25">
      <c r="A16" s="26" t="s">
        <v>21</v>
      </c>
      <c r="B16" s="27"/>
      <c r="C16" s="27"/>
      <c r="D16" s="27"/>
    </row>
  </sheetData>
  <mergeCells count="4">
    <mergeCell ref="A1:D1"/>
    <mergeCell ref="A16:D16"/>
    <mergeCell ref="A4:D4"/>
    <mergeCell ref="A2:D2"/>
  </mergeCells>
  <hyperlinks>
    <hyperlink ref="A7" location="'M1 · Lógicas'!A1" display="M1 · Lógicas" xr:uid="{00000000-0004-0000-0000-000000000000}"/>
    <hyperlink ref="A8" location="'M2 · Intercalados'!A1" display="M2 · Intercalados" xr:uid="{00000000-0004-0000-0000-000001000000}"/>
    <hyperlink ref="A9" location="'M3 · Gráficos'!A1" display="M3 · Gráficos" xr:uid="{00000000-0004-0000-0000-000002000000}"/>
    <hyperlink ref="A10" location="'M4 · Validação'!A1" display="M4 · Validação" xr:uid="{00000000-0004-0000-0000-000003000000}"/>
    <hyperlink ref="A11" location="'M5 · Financeiras'!A1" display="M5 · Financeiras" xr:uid="{00000000-0004-0000-0000-000004000000}"/>
    <hyperlink ref="A12" location="'M6 · Filtros'!A1" display="M6 · Filtros" xr:uid="{00000000-0004-0000-0000-000005000000}"/>
    <hyperlink ref="A13" location="'M7 · Macros'!A1" display="M7 · Macros" xr:uid="{00000000-0004-0000-0000-000006000000}"/>
    <hyperlink ref="A14" location="'M8 · Tab. Dinâmicas'!A1" display="M8 · Tab. Dinâmicas" xr:uid="{00000000-0004-0000-0000-000007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workbookViewId="0">
      <pane ySplit="10" topLeftCell="A11" activePane="bottomLeft" state="frozen"/>
      <selection pane="bottomLeft"/>
    </sheetView>
  </sheetViews>
  <sheetFormatPr defaultRowHeight="15" x14ac:dyDescent="0.25"/>
  <cols>
    <col min="1" max="1" width="16" customWidth="1"/>
    <col min="2" max="3" width="10" customWidth="1"/>
    <col min="4" max="4" width="8" customWidth="1"/>
    <col min="5" max="6" width="7" customWidth="1"/>
    <col min="7" max="8" width="14" customWidth="1"/>
    <col min="9" max="9" width="15" customWidth="1"/>
    <col min="10" max="10" width="12" customWidth="1"/>
  </cols>
  <sheetData>
    <row r="1" spans="1:10" ht="26.1" customHeight="1" x14ac:dyDescent="0.25">
      <c r="A1" s="24" t="s">
        <v>22</v>
      </c>
      <c r="B1" s="25"/>
      <c r="C1" s="25"/>
      <c r="D1" s="25"/>
      <c r="E1" s="25"/>
      <c r="F1" s="25"/>
      <c r="G1" s="25"/>
      <c r="H1" s="25"/>
    </row>
    <row r="2" spans="1:10" ht="15.95" customHeight="1" x14ac:dyDescent="0.25">
      <c r="A2" s="29" t="s">
        <v>23</v>
      </c>
      <c r="B2" s="25"/>
      <c r="C2" s="25"/>
      <c r="D2" s="25"/>
      <c r="E2" s="25"/>
      <c r="F2" s="25"/>
      <c r="G2" s="25"/>
      <c r="H2" s="25"/>
    </row>
    <row r="4" spans="1:10" x14ac:dyDescent="0.25">
      <c r="A4" s="5" t="s">
        <v>24</v>
      </c>
    </row>
    <row r="5" spans="1:10" ht="30" customHeight="1" x14ac:dyDescent="0.25">
      <c r="A5" s="30" t="s">
        <v>25</v>
      </c>
      <c r="B5" s="25"/>
      <c r="C5" s="25"/>
      <c r="D5" s="25"/>
      <c r="E5" s="25"/>
      <c r="F5" s="25"/>
      <c r="G5" s="25"/>
      <c r="H5" s="25"/>
    </row>
    <row r="6" spans="1:10" ht="30" customHeight="1" x14ac:dyDescent="0.25">
      <c r="A6" s="30" t="s">
        <v>26</v>
      </c>
      <c r="B6" s="25"/>
      <c r="C6" s="25"/>
      <c r="D6" s="25"/>
      <c r="E6" s="25"/>
      <c r="F6" s="25"/>
      <c r="G6" s="25"/>
      <c r="H6" s="25"/>
    </row>
    <row r="7" spans="1:10" ht="30" customHeight="1" x14ac:dyDescent="0.25">
      <c r="A7" s="30" t="s">
        <v>27</v>
      </c>
      <c r="B7" s="25"/>
      <c r="C7" s="25"/>
      <c r="D7" s="25"/>
      <c r="E7" s="25"/>
      <c r="F7" s="25"/>
      <c r="G7" s="25"/>
      <c r="H7" s="25"/>
    </row>
    <row r="8" spans="1:10" ht="30" customHeight="1" x14ac:dyDescent="0.25">
      <c r="A8" s="30" t="s">
        <v>28</v>
      </c>
      <c r="B8" s="25"/>
      <c r="C8" s="25"/>
      <c r="D8" s="25"/>
      <c r="E8" s="25"/>
      <c r="F8" s="25"/>
      <c r="G8" s="25"/>
      <c r="H8" s="25"/>
    </row>
    <row r="10" spans="1:10" x14ac:dyDescent="0.25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33</v>
      </c>
      <c r="F10" s="2" t="s">
        <v>34</v>
      </c>
      <c r="G10" s="6" t="s">
        <v>35</v>
      </c>
      <c r="H10" s="6" t="s">
        <v>36</v>
      </c>
      <c r="I10" s="6" t="s">
        <v>37</v>
      </c>
      <c r="J10" s="6" t="s">
        <v>38</v>
      </c>
    </row>
    <row r="11" spans="1:10" x14ac:dyDescent="0.25">
      <c r="A11" s="7" t="s">
        <v>39</v>
      </c>
      <c r="B11" s="7">
        <v>21000</v>
      </c>
      <c r="C11" s="7">
        <v>18000</v>
      </c>
      <c r="D11" s="7">
        <v>1</v>
      </c>
      <c r="E11" s="7">
        <v>60</v>
      </c>
      <c r="F11" s="7">
        <v>72</v>
      </c>
      <c r="G11" s="8" t="str">
        <f t="shared" ref="G11:G16" si="0">IF(AND(B11&gt;=C11,D11&lt;=2),"Sim","Não")</f>
        <v>Sim</v>
      </c>
      <c r="H11" s="8" t="str">
        <f t="shared" ref="H11:H16" si="1">IF(B11&gt;=20000,"A",IF(B11&gt;=15000,"B",IF(B11&gt;=10000,"C","D")))</f>
        <v>A</v>
      </c>
      <c r="I11" s="8" t="str">
        <f t="shared" ref="I11:I16" si="2">IF(OR(E11&lt;50,F11&lt;50),"Rever","OK")</f>
        <v>OK</v>
      </c>
      <c r="J11" s="8">
        <f t="shared" ref="J11:J16" si="3">IFERROR(B11/D11,"—")</f>
        <v>21000</v>
      </c>
    </row>
    <row r="12" spans="1:10" x14ac:dyDescent="0.25">
      <c r="A12" s="7" t="s">
        <v>40</v>
      </c>
      <c r="B12" s="7">
        <v>14500</v>
      </c>
      <c r="C12" s="7">
        <v>16000</v>
      </c>
      <c r="D12" s="7">
        <v>3</v>
      </c>
      <c r="E12" s="7">
        <v>45</v>
      </c>
      <c r="F12" s="7">
        <v>80</v>
      </c>
      <c r="G12" s="8" t="str">
        <f t="shared" si="0"/>
        <v>Não</v>
      </c>
      <c r="H12" s="8" t="str">
        <f t="shared" si="1"/>
        <v>C</v>
      </c>
      <c r="I12" s="8" t="str">
        <f t="shared" si="2"/>
        <v>Rever</v>
      </c>
      <c r="J12" s="8">
        <f t="shared" si="3"/>
        <v>4833.333333333333</v>
      </c>
    </row>
    <row r="13" spans="1:10" x14ac:dyDescent="0.25">
      <c r="A13" s="7" t="s">
        <v>41</v>
      </c>
      <c r="B13" s="7">
        <v>12000</v>
      </c>
      <c r="C13" s="7">
        <v>12000</v>
      </c>
      <c r="D13" s="7">
        <v>0</v>
      </c>
      <c r="E13" s="7">
        <v>55</v>
      </c>
      <c r="F13" s="7">
        <v>58</v>
      </c>
      <c r="G13" s="8" t="str">
        <f t="shared" si="0"/>
        <v>Sim</v>
      </c>
      <c r="H13" s="8" t="str">
        <f t="shared" si="1"/>
        <v>C</v>
      </c>
      <c r="I13" s="8" t="str">
        <f t="shared" si="2"/>
        <v>OK</v>
      </c>
      <c r="J13" s="8" t="str">
        <f t="shared" si="3"/>
        <v>—</v>
      </c>
    </row>
    <row r="14" spans="1:10" x14ac:dyDescent="0.25">
      <c r="A14" s="7" t="s">
        <v>42</v>
      </c>
      <c r="B14" s="7">
        <v>9800</v>
      </c>
      <c r="C14" s="7">
        <v>11000</v>
      </c>
      <c r="D14" s="7">
        <v>2</v>
      </c>
      <c r="E14" s="7">
        <v>70</v>
      </c>
      <c r="F14" s="7">
        <v>40</v>
      </c>
      <c r="G14" s="8" t="str">
        <f t="shared" si="0"/>
        <v>Não</v>
      </c>
      <c r="H14" s="8" t="str">
        <f t="shared" si="1"/>
        <v>D</v>
      </c>
      <c r="I14" s="8" t="str">
        <f t="shared" si="2"/>
        <v>Rever</v>
      </c>
      <c r="J14" s="8">
        <f t="shared" si="3"/>
        <v>4900</v>
      </c>
    </row>
    <row r="15" spans="1:10" x14ac:dyDescent="0.25">
      <c r="A15" s="7" t="s">
        <v>43</v>
      </c>
      <c r="B15" s="7">
        <v>17300</v>
      </c>
      <c r="C15" s="7">
        <v>15000</v>
      </c>
      <c r="D15" s="7">
        <v>4</v>
      </c>
      <c r="E15" s="7">
        <v>90</v>
      </c>
      <c r="F15" s="7">
        <v>85</v>
      </c>
      <c r="G15" s="8" t="str">
        <f t="shared" si="0"/>
        <v>Não</v>
      </c>
      <c r="H15" s="8" t="str">
        <f t="shared" si="1"/>
        <v>B</v>
      </c>
      <c r="I15" s="8" t="str">
        <f t="shared" si="2"/>
        <v>OK</v>
      </c>
      <c r="J15" s="8">
        <f t="shared" si="3"/>
        <v>4325</v>
      </c>
    </row>
    <row r="16" spans="1:10" x14ac:dyDescent="0.25">
      <c r="A16" s="7" t="s">
        <v>44</v>
      </c>
      <c r="B16" s="7">
        <v>25000</v>
      </c>
      <c r="C16" s="7">
        <v>20000</v>
      </c>
      <c r="D16" s="7">
        <v>0</v>
      </c>
      <c r="E16" s="7">
        <v>48</v>
      </c>
      <c r="F16" s="7">
        <v>52</v>
      </c>
      <c r="G16" s="8" t="str">
        <f t="shared" si="0"/>
        <v>Sim</v>
      </c>
      <c r="H16" s="8" t="str">
        <f t="shared" si="1"/>
        <v>A</v>
      </c>
      <c r="I16" s="8" t="str">
        <f t="shared" si="2"/>
        <v>Rever</v>
      </c>
      <c r="J16" s="8" t="str">
        <f t="shared" si="3"/>
        <v>—</v>
      </c>
    </row>
    <row r="18" spans="1:8" ht="27.95" customHeight="1" x14ac:dyDescent="0.25">
      <c r="A18" s="26" t="s">
        <v>45</v>
      </c>
      <c r="B18" s="27"/>
      <c r="C18" s="27"/>
      <c r="D18" s="27"/>
      <c r="E18" s="27"/>
      <c r="F18" s="27"/>
      <c r="G18" s="27"/>
      <c r="H18" s="27"/>
    </row>
  </sheetData>
  <mergeCells count="7">
    <mergeCell ref="A1:H1"/>
    <mergeCell ref="A18:H18"/>
    <mergeCell ref="A7:H7"/>
    <mergeCell ref="A2:H2"/>
    <mergeCell ref="A5:H5"/>
    <mergeCell ref="A8:H8"/>
    <mergeCell ref="A6:H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"/>
  <sheetViews>
    <sheetView workbookViewId="0">
      <pane ySplit="11" topLeftCell="A12" activePane="bottomLeft" state="frozen"/>
      <selection pane="bottomLeft"/>
    </sheetView>
  </sheetViews>
  <sheetFormatPr defaultRowHeight="15" x14ac:dyDescent="0.25"/>
  <cols>
    <col min="1" max="1" width="11" customWidth="1"/>
    <col min="2" max="3" width="12" customWidth="1"/>
    <col min="4" max="4" width="9" customWidth="1"/>
    <col min="5" max="5" width="2" customWidth="1"/>
    <col min="6" max="6" width="11" customWidth="1"/>
    <col min="7" max="7" width="12" customWidth="1"/>
    <col min="8" max="8" width="18" customWidth="1"/>
    <col min="9" max="9" width="16" customWidth="1"/>
  </cols>
  <sheetData>
    <row r="1" spans="1:9" ht="26.1" customHeight="1" x14ac:dyDescent="0.25">
      <c r="A1" s="24" t="s">
        <v>46</v>
      </c>
      <c r="B1" s="25"/>
      <c r="C1" s="25"/>
      <c r="D1" s="25"/>
      <c r="E1" s="25"/>
      <c r="F1" s="25"/>
      <c r="G1" s="25"/>
      <c r="H1" s="25"/>
    </row>
    <row r="2" spans="1:9" ht="15.95" customHeight="1" x14ac:dyDescent="0.25">
      <c r="A2" s="29" t="s">
        <v>47</v>
      </c>
      <c r="B2" s="25"/>
      <c r="C2" s="25"/>
      <c r="D2" s="25"/>
      <c r="E2" s="25"/>
      <c r="F2" s="25"/>
      <c r="G2" s="25"/>
      <c r="H2" s="25"/>
    </row>
    <row r="4" spans="1:9" x14ac:dyDescent="0.25">
      <c r="A4" s="5" t="s">
        <v>24</v>
      </c>
    </row>
    <row r="5" spans="1:9" ht="30" customHeight="1" x14ac:dyDescent="0.25">
      <c r="A5" s="30" t="s">
        <v>48</v>
      </c>
      <c r="B5" s="25"/>
      <c r="C5" s="25"/>
      <c r="D5" s="25"/>
      <c r="E5" s="25"/>
      <c r="F5" s="25"/>
      <c r="G5" s="25"/>
      <c r="H5" s="25"/>
    </row>
    <row r="6" spans="1:9" ht="30" customHeight="1" x14ac:dyDescent="0.25">
      <c r="A6" s="30" t="s">
        <v>49</v>
      </c>
      <c r="B6" s="25"/>
      <c r="C6" s="25"/>
      <c r="D6" s="25"/>
      <c r="E6" s="25"/>
      <c r="F6" s="25"/>
      <c r="G6" s="25"/>
      <c r="H6" s="25"/>
    </row>
    <row r="7" spans="1:9" ht="30" customHeight="1" x14ac:dyDescent="0.25">
      <c r="A7" s="30" t="s">
        <v>50</v>
      </c>
      <c r="B7" s="25"/>
      <c r="C7" s="25"/>
      <c r="D7" s="25"/>
      <c r="E7" s="25"/>
      <c r="F7" s="25"/>
      <c r="G7" s="25"/>
      <c r="H7" s="25"/>
    </row>
    <row r="8" spans="1:9" ht="30" customHeight="1" x14ac:dyDescent="0.25">
      <c r="A8" s="30" t="s">
        <v>51</v>
      </c>
      <c r="B8" s="25"/>
      <c r="C8" s="25"/>
      <c r="D8" s="25"/>
      <c r="E8" s="25"/>
      <c r="F8" s="25"/>
      <c r="G8" s="25"/>
      <c r="H8" s="25"/>
    </row>
    <row r="9" spans="1:9" ht="30" customHeight="1" x14ac:dyDescent="0.25">
      <c r="A9" s="30" t="s">
        <v>52</v>
      </c>
      <c r="B9" s="25"/>
      <c r="C9" s="25"/>
      <c r="D9" s="25"/>
      <c r="E9" s="25"/>
      <c r="F9" s="25"/>
      <c r="G9" s="25"/>
      <c r="H9" s="25"/>
    </row>
    <row r="11" spans="1:9" x14ac:dyDescent="0.25">
      <c r="A11" s="2" t="s">
        <v>53</v>
      </c>
      <c r="B11" s="2" t="s">
        <v>54</v>
      </c>
      <c r="C11" s="2" t="s">
        <v>55</v>
      </c>
      <c r="D11" s="2" t="s">
        <v>56</v>
      </c>
      <c r="F11" s="2" t="s">
        <v>55</v>
      </c>
      <c r="G11" s="2" t="s">
        <v>57</v>
      </c>
    </row>
    <row r="12" spans="1:9" x14ac:dyDescent="0.25">
      <c r="A12" s="7" t="s">
        <v>58</v>
      </c>
      <c r="B12" s="7" t="s">
        <v>59</v>
      </c>
      <c r="C12" s="7" t="s">
        <v>60</v>
      </c>
      <c r="D12" s="7">
        <v>320</v>
      </c>
      <c r="F12" s="7" t="s">
        <v>60</v>
      </c>
      <c r="G12" s="7">
        <v>25</v>
      </c>
    </row>
    <row r="13" spans="1:9" x14ac:dyDescent="0.25">
      <c r="A13" s="7" t="s">
        <v>61</v>
      </c>
      <c r="B13" s="7" t="s">
        <v>59</v>
      </c>
      <c r="C13" s="7" t="s">
        <v>62</v>
      </c>
      <c r="D13" s="7">
        <v>150</v>
      </c>
      <c r="F13" s="7" t="s">
        <v>62</v>
      </c>
      <c r="G13" s="7">
        <v>12</v>
      </c>
    </row>
    <row r="14" spans="1:9" x14ac:dyDescent="0.25">
      <c r="A14" s="7" t="s">
        <v>58</v>
      </c>
      <c r="B14" s="7" t="s">
        <v>63</v>
      </c>
      <c r="C14" s="7" t="s">
        <v>64</v>
      </c>
      <c r="D14" s="7">
        <v>900</v>
      </c>
      <c r="F14" s="7" t="s">
        <v>64</v>
      </c>
      <c r="G14" s="7">
        <v>140</v>
      </c>
    </row>
    <row r="15" spans="1:9" x14ac:dyDescent="0.25">
      <c r="A15" s="7" t="s">
        <v>65</v>
      </c>
      <c r="B15" s="7" t="s">
        <v>59</v>
      </c>
      <c r="C15" s="7" t="s">
        <v>60</v>
      </c>
      <c r="D15" s="7">
        <v>200</v>
      </c>
    </row>
    <row r="16" spans="1:9" x14ac:dyDescent="0.25">
      <c r="A16" s="7" t="s">
        <v>58</v>
      </c>
      <c r="B16" s="7" t="s">
        <v>59</v>
      </c>
      <c r="C16" s="7" t="s">
        <v>64</v>
      </c>
      <c r="D16" s="7">
        <v>1200</v>
      </c>
      <c r="H16" s="9" t="s">
        <v>66</v>
      </c>
      <c r="I16" s="10">
        <f>SUMIF(A12:A19,"Norte",D12:D19)</f>
        <v>2600</v>
      </c>
    </row>
    <row r="17" spans="1:9" x14ac:dyDescent="0.25">
      <c r="A17" s="7" t="s">
        <v>61</v>
      </c>
      <c r="B17" s="7" t="s">
        <v>63</v>
      </c>
      <c r="C17" s="7" t="s">
        <v>60</v>
      </c>
      <c r="D17" s="7">
        <v>260</v>
      </c>
      <c r="H17" s="9" t="s">
        <v>67</v>
      </c>
      <c r="I17" s="10">
        <f>COUNTIF(B12:B19,"Janeiro")</f>
        <v>5</v>
      </c>
    </row>
    <row r="18" spans="1:9" x14ac:dyDescent="0.25">
      <c r="A18" s="7" t="s">
        <v>58</v>
      </c>
      <c r="B18" s="7" t="s">
        <v>63</v>
      </c>
      <c r="C18" s="7" t="s">
        <v>62</v>
      </c>
      <c r="D18" s="7">
        <v>180</v>
      </c>
      <c r="H18" s="9" t="s">
        <v>68</v>
      </c>
      <c r="I18" s="10">
        <f>SUMIFS(D12:D19,A12:A19,"Norte",B12:B19,"Janeiro")</f>
        <v>1520</v>
      </c>
    </row>
    <row r="19" spans="1:9" x14ac:dyDescent="0.25">
      <c r="A19" s="7" t="s">
        <v>61</v>
      </c>
      <c r="B19" s="7" t="s">
        <v>59</v>
      </c>
      <c r="C19" s="7" t="s">
        <v>64</v>
      </c>
      <c r="D19" s="7">
        <v>750</v>
      </c>
      <c r="H19" s="9" t="s">
        <v>69</v>
      </c>
      <c r="I19" s="10">
        <f>AVERAGEIF(A12:A19,"Sul",D12:D19)</f>
        <v>386.66666666666669</v>
      </c>
    </row>
    <row r="21" spans="1:9" ht="27.95" customHeight="1" x14ac:dyDescent="0.25">
      <c r="A21" s="26" t="s">
        <v>70</v>
      </c>
      <c r="B21" s="27"/>
      <c r="C21" s="27"/>
      <c r="D21" s="27"/>
      <c r="E21" s="27"/>
      <c r="F21" s="27"/>
      <c r="G21" s="27"/>
      <c r="H21" s="27"/>
    </row>
    <row r="22" spans="1:9" x14ac:dyDescent="0.25">
      <c r="G22" s="11" t="s">
        <v>64</v>
      </c>
      <c r="H22" s="9" t="s">
        <v>71</v>
      </c>
      <c r="I22" s="10">
        <f>VLOOKUP(G22,F12:G14,2,FALSE)</f>
        <v>140</v>
      </c>
    </row>
  </sheetData>
  <mergeCells count="8">
    <mergeCell ref="A1:H1"/>
    <mergeCell ref="A9:H9"/>
    <mergeCell ref="A21:H21"/>
    <mergeCell ref="A7:H7"/>
    <mergeCell ref="A2:H2"/>
    <mergeCell ref="A5:H5"/>
    <mergeCell ref="A8:H8"/>
    <mergeCell ref="A6:H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"/>
  <sheetViews>
    <sheetView workbookViewId="0">
      <pane ySplit="10" topLeftCell="A11" activePane="bottomLeft" state="frozen"/>
      <selection pane="bottomLeft"/>
    </sheetView>
  </sheetViews>
  <sheetFormatPr defaultRowHeight="15" x14ac:dyDescent="0.25"/>
  <cols>
    <col min="1" max="1" width="12" customWidth="1"/>
    <col min="2" max="3" width="10" customWidth="1"/>
    <col min="4" max="4" width="12" customWidth="1"/>
  </cols>
  <sheetData>
    <row r="1" spans="1:8" ht="26.1" customHeight="1" x14ac:dyDescent="0.25">
      <c r="A1" s="24" t="s">
        <v>72</v>
      </c>
      <c r="B1" s="25"/>
      <c r="C1" s="25"/>
      <c r="D1" s="25"/>
      <c r="E1" s="25"/>
      <c r="F1" s="25"/>
      <c r="G1" s="25"/>
      <c r="H1" s="25"/>
    </row>
    <row r="2" spans="1:8" ht="15.95" customHeight="1" x14ac:dyDescent="0.25">
      <c r="A2" s="29" t="s">
        <v>73</v>
      </c>
      <c r="B2" s="25"/>
      <c r="C2" s="25"/>
      <c r="D2" s="25"/>
      <c r="E2" s="25"/>
      <c r="F2" s="25"/>
      <c r="G2" s="25"/>
      <c r="H2" s="25"/>
    </row>
    <row r="4" spans="1:8" x14ac:dyDescent="0.25">
      <c r="A4" s="5" t="s">
        <v>24</v>
      </c>
    </row>
    <row r="5" spans="1:8" ht="30" customHeight="1" x14ac:dyDescent="0.25">
      <c r="A5" s="30" t="s">
        <v>74</v>
      </c>
      <c r="B5" s="25"/>
      <c r="C5" s="25"/>
      <c r="D5" s="25"/>
      <c r="E5" s="25"/>
      <c r="F5" s="25"/>
      <c r="G5" s="25"/>
      <c r="H5" s="25"/>
    </row>
    <row r="6" spans="1:8" ht="30" customHeight="1" x14ac:dyDescent="0.25">
      <c r="A6" s="30" t="s">
        <v>75</v>
      </c>
      <c r="B6" s="25"/>
      <c r="C6" s="25"/>
      <c r="D6" s="25"/>
      <c r="E6" s="25"/>
      <c r="F6" s="25"/>
      <c r="G6" s="25"/>
      <c r="H6" s="25"/>
    </row>
    <row r="7" spans="1:8" ht="30" customHeight="1" x14ac:dyDescent="0.25">
      <c r="A7" s="30" t="s">
        <v>76</v>
      </c>
      <c r="B7" s="25"/>
      <c r="C7" s="25"/>
      <c r="D7" s="25"/>
      <c r="E7" s="25"/>
      <c r="F7" s="25"/>
      <c r="G7" s="25"/>
      <c r="H7" s="25"/>
    </row>
    <row r="8" spans="1:8" ht="30" customHeight="1" x14ac:dyDescent="0.25">
      <c r="A8" s="30" t="s">
        <v>77</v>
      </c>
      <c r="B8" s="25"/>
      <c r="C8" s="25"/>
      <c r="D8" s="25"/>
      <c r="E8" s="25"/>
      <c r="F8" s="25"/>
      <c r="G8" s="25"/>
      <c r="H8" s="25"/>
    </row>
    <row r="10" spans="1:8" x14ac:dyDescent="0.25">
      <c r="A10" s="2" t="s">
        <v>54</v>
      </c>
      <c r="B10" s="2" t="s">
        <v>30</v>
      </c>
      <c r="C10" s="2" t="s">
        <v>31</v>
      </c>
      <c r="D10" s="2" t="s">
        <v>78</v>
      </c>
    </row>
    <row r="11" spans="1:8" x14ac:dyDescent="0.25">
      <c r="A11" s="7" t="s">
        <v>59</v>
      </c>
      <c r="B11" s="7">
        <v>12000</v>
      </c>
      <c r="C11" s="7">
        <v>13000</v>
      </c>
      <c r="D11" s="12">
        <f t="shared" ref="D11:D16" si="0">B11/C11</f>
        <v>0.92307692307692313</v>
      </c>
    </row>
    <row r="12" spans="1:8" x14ac:dyDescent="0.25">
      <c r="A12" s="7" t="s">
        <v>63</v>
      </c>
      <c r="B12" s="7">
        <v>13500</v>
      </c>
      <c r="C12" s="7">
        <v>13000</v>
      </c>
      <c r="D12" s="12">
        <f t="shared" si="0"/>
        <v>1.0384615384615385</v>
      </c>
    </row>
    <row r="13" spans="1:8" x14ac:dyDescent="0.25">
      <c r="A13" s="7" t="s">
        <v>79</v>
      </c>
      <c r="B13" s="7">
        <v>11800</v>
      </c>
      <c r="C13" s="7">
        <v>13000</v>
      </c>
      <c r="D13" s="12">
        <f t="shared" si="0"/>
        <v>0.90769230769230769</v>
      </c>
    </row>
    <row r="14" spans="1:8" x14ac:dyDescent="0.25">
      <c r="A14" s="7" t="s">
        <v>80</v>
      </c>
      <c r="B14" s="7">
        <v>15200</v>
      </c>
      <c r="C14" s="7">
        <v>14000</v>
      </c>
      <c r="D14" s="12">
        <f t="shared" si="0"/>
        <v>1.0857142857142856</v>
      </c>
    </row>
    <row r="15" spans="1:8" x14ac:dyDescent="0.25">
      <c r="A15" s="7" t="s">
        <v>81</v>
      </c>
      <c r="B15" s="7">
        <v>16000</v>
      </c>
      <c r="C15" s="7">
        <v>15000</v>
      </c>
      <c r="D15" s="12">
        <f t="shared" si="0"/>
        <v>1.0666666666666667</v>
      </c>
    </row>
    <row r="16" spans="1:8" x14ac:dyDescent="0.25">
      <c r="A16" s="7" t="s">
        <v>82</v>
      </c>
      <c r="B16" s="7">
        <v>14300</v>
      </c>
      <c r="C16" s="7">
        <v>15000</v>
      </c>
      <c r="D16" s="12">
        <f t="shared" si="0"/>
        <v>0.95333333333333337</v>
      </c>
    </row>
    <row r="18" spans="1:8" x14ac:dyDescent="0.25">
      <c r="A18" s="13" t="s">
        <v>83</v>
      </c>
    </row>
    <row r="19" spans="1:8" ht="27.95" customHeight="1" x14ac:dyDescent="0.25">
      <c r="A19" s="31" t="s">
        <v>84</v>
      </c>
      <c r="B19" s="32"/>
      <c r="C19" s="32"/>
      <c r="D19" s="32"/>
      <c r="E19" s="32"/>
      <c r="F19" s="32"/>
      <c r="G19" s="32"/>
      <c r="H19" s="32"/>
    </row>
    <row r="20" spans="1:8" ht="27.95" customHeight="1" x14ac:dyDescent="0.25">
      <c r="A20" s="31" t="s">
        <v>85</v>
      </c>
      <c r="B20" s="32"/>
      <c r="C20" s="32"/>
      <c r="D20" s="32"/>
      <c r="E20" s="32"/>
      <c r="F20" s="32"/>
      <c r="G20" s="32"/>
      <c r="H20" s="32"/>
    </row>
    <row r="21" spans="1:8" ht="27.95" customHeight="1" x14ac:dyDescent="0.25">
      <c r="A21" s="31" t="s">
        <v>86</v>
      </c>
      <c r="B21" s="32"/>
      <c r="C21" s="32"/>
      <c r="D21" s="32"/>
      <c r="E21" s="32"/>
      <c r="F21" s="32"/>
      <c r="G21" s="32"/>
      <c r="H21" s="32"/>
    </row>
    <row r="22" spans="1:8" ht="27.95" customHeight="1" x14ac:dyDescent="0.25">
      <c r="A22" s="31" t="s">
        <v>87</v>
      </c>
      <c r="B22" s="32"/>
      <c r="C22" s="32"/>
      <c r="D22" s="32"/>
      <c r="E22" s="32"/>
      <c r="F22" s="32"/>
      <c r="G22" s="32"/>
      <c r="H22" s="32"/>
    </row>
  </sheetData>
  <mergeCells count="10">
    <mergeCell ref="A22:H22"/>
    <mergeCell ref="A1:H1"/>
    <mergeCell ref="A21:H21"/>
    <mergeCell ref="A7:H7"/>
    <mergeCell ref="A20:H20"/>
    <mergeCell ref="A2:H2"/>
    <mergeCell ref="A19:H19"/>
    <mergeCell ref="A5:H5"/>
    <mergeCell ref="A8:H8"/>
    <mergeCell ref="A6:H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"/>
  <sheetViews>
    <sheetView workbookViewId="0"/>
  </sheetViews>
  <sheetFormatPr defaultRowHeight="15" x14ac:dyDescent="0.25"/>
  <cols>
    <col min="1" max="1" width="20" customWidth="1"/>
    <col min="2" max="2" width="16" customWidth="1"/>
    <col min="3" max="3" width="3" customWidth="1"/>
    <col min="6" max="6" width="18" customWidth="1"/>
    <col min="7" max="7" width="16" customWidth="1"/>
    <col min="8" max="9" width="14" customWidth="1"/>
  </cols>
  <sheetData>
    <row r="1" spans="1:9" ht="26.1" customHeight="1" x14ac:dyDescent="0.25">
      <c r="A1" s="24" t="s">
        <v>88</v>
      </c>
      <c r="B1" s="25"/>
      <c r="C1" s="25"/>
      <c r="D1" s="25"/>
      <c r="E1" s="25"/>
      <c r="F1" s="25"/>
      <c r="G1" s="25"/>
      <c r="H1" s="25"/>
    </row>
    <row r="2" spans="1:9" ht="15.95" customHeight="1" x14ac:dyDescent="0.25">
      <c r="A2" s="29" t="s">
        <v>89</v>
      </c>
      <c r="B2" s="25"/>
      <c r="C2" s="25"/>
      <c r="D2" s="25"/>
      <c r="E2" s="25"/>
      <c r="F2" s="25"/>
      <c r="G2" s="25"/>
      <c r="H2" s="25"/>
    </row>
    <row r="4" spans="1:9" x14ac:dyDescent="0.25">
      <c r="A4" s="5" t="s">
        <v>24</v>
      </c>
    </row>
    <row r="5" spans="1:9" ht="30" customHeight="1" x14ac:dyDescent="0.25">
      <c r="A5" s="30" t="s">
        <v>90</v>
      </c>
      <c r="B5" s="25"/>
      <c r="C5" s="25"/>
      <c r="D5" s="25"/>
      <c r="E5" s="25"/>
      <c r="F5" s="25"/>
      <c r="G5" s="25"/>
      <c r="H5" s="25"/>
    </row>
    <row r="6" spans="1:9" ht="30" customHeight="1" x14ac:dyDescent="0.25">
      <c r="A6" s="30" t="s">
        <v>91</v>
      </c>
      <c r="B6" s="25"/>
      <c r="C6" s="25"/>
      <c r="D6" s="25"/>
      <c r="E6" s="25"/>
      <c r="F6" s="25"/>
      <c r="G6" s="25"/>
      <c r="H6" s="25"/>
    </row>
    <row r="7" spans="1:9" ht="30" customHeight="1" x14ac:dyDescent="0.25">
      <c r="A7" s="30" t="s">
        <v>92</v>
      </c>
      <c r="B7" s="25"/>
      <c r="C7" s="25"/>
      <c r="D7" s="25"/>
      <c r="E7" s="25"/>
      <c r="F7" s="25"/>
      <c r="G7" s="25"/>
      <c r="H7" s="25"/>
    </row>
    <row r="9" spans="1:9" x14ac:dyDescent="0.25">
      <c r="F9" s="2" t="s">
        <v>93</v>
      </c>
      <c r="G9" s="14" t="s">
        <v>94</v>
      </c>
      <c r="H9" s="14" t="s">
        <v>95</v>
      </c>
      <c r="I9" s="14" t="s">
        <v>96</v>
      </c>
    </row>
    <row r="10" spans="1:9" x14ac:dyDescent="0.25">
      <c r="F10" s="7" t="s">
        <v>94</v>
      </c>
      <c r="G10" s="7" t="s">
        <v>30</v>
      </c>
      <c r="H10" s="7" t="s">
        <v>97</v>
      </c>
      <c r="I10" s="7" t="s">
        <v>98</v>
      </c>
    </row>
    <row r="11" spans="1:9" x14ac:dyDescent="0.25">
      <c r="F11" s="7" t="s">
        <v>95</v>
      </c>
      <c r="G11" s="7" t="s">
        <v>99</v>
      </c>
      <c r="H11" s="7" t="s">
        <v>100</v>
      </c>
      <c r="I11" s="7" t="s">
        <v>101</v>
      </c>
    </row>
    <row r="12" spans="1:9" x14ac:dyDescent="0.25">
      <c r="F12" s="7" t="s">
        <v>96</v>
      </c>
      <c r="G12" s="7" t="s">
        <v>102</v>
      </c>
      <c r="H12" s="7" t="s">
        <v>103</v>
      </c>
      <c r="I12" s="7" t="s">
        <v>104</v>
      </c>
    </row>
    <row r="14" spans="1:9" x14ac:dyDescent="0.25">
      <c r="A14" s="13" t="s">
        <v>105</v>
      </c>
    </row>
    <row r="15" spans="1:9" x14ac:dyDescent="0.25">
      <c r="A15" s="15" t="s">
        <v>106</v>
      </c>
      <c r="B15" s="16" t="s">
        <v>94</v>
      </c>
    </row>
    <row r="16" spans="1:9" x14ac:dyDescent="0.25">
      <c r="A16" s="15" t="s">
        <v>107</v>
      </c>
      <c r="B16" s="16" t="s">
        <v>30</v>
      </c>
    </row>
    <row r="18" spans="1:8" ht="27.95" customHeight="1" x14ac:dyDescent="0.25">
      <c r="A18" s="31" t="s">
        <v>108</v>
      </c>
      <c r="B18" s="32"/>
      <c r="C18" s="32"/>
      <c r="D18" s="32"/>
      <c r="E18" s="32"/>
      <c r="F18" s="32"/>
      <c r="G18" s="32"/>
      <c r="H18" s="32"/>
    </row>
  </sheetData>
  <mergeCells count="6">
    <mergeCell ref="A1:H1"/>
    <mergeCell ref="A18:H18"/>
    <mergeCell ref="A7:H7"/>
    <mergeCell ref="A2:H2"/>
    <mergeCell ref="A5:H5"/>
    <mergeCell ref="A6:H6"/>
  </mergeCells>
  <dataValidations count="2">
    <dataValidation type="list" allowBlank="1" showInputMessage="1" showErrorMessage="1" errorTitle="Valor inválido" error="Escolha um departamento da lista pendente." promptTitle="Departamento" prompt="Escolha um departamento da lista." sqref="B15" xr:uid="{00000000-0002-0000-0400-000000000000}">
      <formula1>Departamentos</formula1>
    </dataValidation>
    <dataValidation type="list" allowBlank="1" showErrorMessage="1" errorTitle="Valor inválido" error="Escolha uma categoria do departamento selecionado." sqref="B16" xr:uid="{00000000-0002-0000-0400-000001000000}">
      <formula1>INDIRECT($B$15)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5"/>
  <sheetViews>
    <sheetView workbookViewId="0"/>
  </sheetViews>
  <sheetFormatPr defaultRowHeight="15" x14ac:dyDescent="0.25"/>
  <cols>
    <col min="1" max="1" width="30" customWidth="1"/>
    <col min="2" max="2" width="14" customWidth="1"/>
    <col min="3" max="6" width="12" customWidth="1"/>
  </cols>
  <sheetData>
    <row r="1" spans="1:8" ht="26.1" customHeight="1" x14ac:dyDescent="0.25">
      <c r="A1" s="24" t="s">
        <v>109</v>
      </c>
      <c r="B1" s="25"/>
      <c r="C1" s="25"/>
      <c r="D1" s="25"/>
      <c r="E1" s="25"/>
      <c r="F1" s="25"/>
      <c r="G1" s="25"/>
      <c r="H1" s="25"/>
    </row>
    <row r="2" spans="1:8" ht="15.95" customHeight="1" x14ac:dyDescent="0.25">
      <c r="A2" s="29" t="s">
        <v>110</v>
      </c>
      <c r="B2" s="25"/>
      <c r="C2" s="25"/>
      <c r="D2" s="25"/>
      <c r="E2" s="25"/>
      <c r="F2" s="25"/>
      <c r="G2" s="25"/>
      <c r="H2" s="25"/>
    </row>
    <row r="4" spans="1:8" x14ac:dyDescent="0.25">
      <c r="A4" s="5" t="s">
        <v>24</v>
      </c>
    </row>
    <row r="5" spans="1:8" ht="30" customHeight="1" x14ac:dyDescent="0.25">
      <c r="A5" s="30" t="s">
        <v>111</v>
      </c>
      <c r="B5" s="25"/>
      <c r="C5" s="25"/>
      <c r="D5" s="25"/>
      <c r="E5" s="25"/>
      <c r="F5" s="25"/>
      <c r="G5" s="25"/>
      <c r="H5" s="25"/>
    </row>
    <row r="6" spans="1:8" ht="30" customHeight="1" x14ac:dyDescent="0.25">
      <c r="A6" s="30" t="s">
        <v>112</v>
      </c>
      <c r="B6" s="25"/>
      <c r="C6" s="25"/>
      <c r="D6" s="25"/>
      <c r="E6" s="25"/>
      <c r="F6" s="25"/>
      <c r="G6" s="25"/>
      <c r="H6" s="25"/>
    </row>
    <row r="7" spans="1:8" ht="30" customHeight="1" x14ac:dyDescent="0.25">
      <c r="A7" s="30" t="s">
        <v>113</v>
      </c>
      <c r="B7" s="25"/>
      <c r="C7" s="25"/>
      <c r="D7" s="25"/>
      <c r="E7" s="25"/>
      <c r="F7" s="25"/>
      <c r="G7" s="25"/>
      <c r="H7" s="25"/>
    </row>
    <row r="8" spans="1:8" ht="30" customHeight="1" x14ac:dyDescent="0.25">
      <c r="A8" s="30" t="s">
        <v>114</v>
      </c>
      <c r="B8" s="25"/>
      <c r="C8" s="25"/>
      <c r="D8" s="25"/>
      <c r="E8" s="25"/>
      <c r="F8" s="25"/>
      <c r="G8" s="25"/>
      <c r="H8" s="25"/>
    </row>
    <row r="10" spans="1:8" x14ac:dyDescent="0.25">
      <c r="A10" s="15" t="s">
        <v>115</v>
      </c>
      <c r="B10" s="17">
        <v>12000</v>
      </c>
    </row>
    <row r="11" spans="1:8" x14ac:dyDescent="0.25">
      <c r="A11" s="15" t="s">
        <v>116</v>
      </c>
      <c r="B11" s="18">
        <v>0.06</v>
      </c>
    </row>
    <row r="12" spans="1:8" x14ac:dyDescent="0.25">
      <c r="A12" s="15" t="s">
        <v>117</v>
      </c>
      <c r="B12" s="7">
        <v>48</v>
      </c>
    </row>
    <row r="13" spans="1:8" x14ac:dyDescent="0.25">
      <c r="A13" s="13" t="s">
        <v>118</v>
      </c>
      <c r="B13" s="19">
        <f>PMT(B11/12,B12,-B10)</f>
        <v>281.8203485752274</v>
      </c>
    </row>
    <row r="15" spans="1:8" x14ac:dyDescent="0.25">
      <c r="A15" s="15" t="s">
        <v>119</v>
      </c>
      <c r="B15" s="17">
        <v>150</v>
      </c>
    </row>
    <row r="16" spans="1:8" x14ac:dyDescent="0.25">
      <c r="A16" s="15" t="s">
        <v>116</v>
      </c>
      <c r="B16" s="18">
        <v>0.04</v>
      </c>
    </row>
    <row r="17" spans="1:8" x14ac:dyDescent="0.25">
      <c r="A17" s="15" t="s">
        <v>120</v>
      </c>
      <c r="B17" s="7">
        <v>60</v>
      </c>
    </row>
    <row r="18" spans="1:8" x14ac:dyDescent="0.25">
      <c r="A18" s="13" t="s">
        <v>121</v>
      </c>
      <c r="B18" s="19">
        <f>FV(B16/12,B17,-B15)</f>
        <v>9944.8467273955139</v>
      </c>
    </row>
    <row r="20" spans="1:8" x14ac:dyDescent="0.25">
      <c r="A20" s="15" t="s">
        <v>122</v>
      </c>
      <c r="B20" s="1" t="s">
        <v>123</v>
      </c>
      <c r="C20" s="1" t="s">
        <v>124</v>
      </c>
      <c r="D20" s="1" t="s">
        <v>125</v>
      </c>
      <c r="E20" s="1" t="s">
        <v>126</v>
      </c>
      <c r="F20" s="1" t="s">
        <v>127</v>
      </c>
    </row>
    <row r="21" spans="1:8" x14ac:dyDescent="0.25">
      <c r="B21" s="20">
        <v>-5000</v>
      </c>
      <c r="C21" s="20">
        <v>1500</v>
      </c>
      <c r="D21" s="20">
        <v>1800</v>
      </c>
      <c r="E21" s="20">
        <v>2000</v>
      </c>
      <c r="F21" s="20">
        <v>2200</v>
      </c>
    </row>
    <row r="22" spans="1:8" x14ac:dyDescent="0.25">
      <c r="A22" s="13" t="s">
        <v>128</v>
      </c>
      <c r="B22" s="21">
        <f>IRR(B21:F21)</f>
        <v>0.17187605485965385</v>
      </c>
    </row>
    <row r="23" spans="1:8" x14ac:dyDescent="0.25">
      <c r="A23" s="13" t="s">
        <v>129</v>
      </c>
      <c r="B23" s="19">
        <f>NPV(0.08,C21:F21)+B21</f>
        <v>1136.8289236246355</v>
      </c>
    </row>
    <row r="25" spans="1:8" ht="27.95" customHeight="1" x14ac:dyDescent="0.25">
      <c r="A25" s="26" t="s">
        <v>130</v>
      </c>
      <c r="B25" s="27"/>
      <c r="C25" s="27"/>
      <c r="D25" s="27"/>
      <c r="E25" s="27"/>
      <c r="F25" s="27"/>
      <c r="G25" s="27"/>
      <c r="H25" s="27"/>
    </row>
  </sheetData>
  <mergeCells count="7">
    <mergeCell ref="A1:H1"/>
    <mergeCell ref="A7:H7"/>
    <mergeCell ref="A25:H25"/>
    <mergeCell ref="A2:H2"/>
    <mergeCell ref="A5:H5"/>
    <mergeCell ref="A8:H8"/>
    <mergeCell ref="A6:H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1"/>
  <sheetViews>
    <sheetView workbookViewId="0">
      <pane ySplit="9" topLeftCell="A10" activePane="bottomLeft" state="frozen"/>
      <selection pane="bottomLeft"/>
    </sheetView>
  </sheetViews>
  <sheetFormatPr defaultRowHeight="15" x14ac:dyDescent="0.25"/>
  <cols>
    <col min="1" max="1" width="16" customWidth="1"/>
    <col min="2" max="2" width="10" customWidth="1"/>
    <col min="3" max="3" width="14" customWidth="1"/>
    <col min="4" max="4" width="10" customWidth="1"/>
    <col min="5" max="5" width="2" customWidth="1"/>
    <col min="6" max="6" width="18" customWidth="1"/>
    <col min="7" max="7" width="8" customWidth="1"/>
  </cols>
  <sheetData>
    <row r="1" spans="1:8" ht="26.1" customHeight="1" x14ac:dyDescent="0.25">
      <c r="A1" s="24" t="s">
        <v>131</v>
      </c>
      <c r="B1" s="25"/>
      <c r="C1" s="25"/>
      <c r="D1" s="25"/>
      <c r="E1" s="25"/>
      <c r="F1" s="25"/>
      <c r="G1" s="25"/>
      <c r="H1" s="25"/>
    </row>
    <row r="2" spans="1:8" ht="15.95" customHeight="1" x14ac:dyDescent="0.25">
      <c r="A2" s="29" t="s">
        <v>132</v>
      </c>
      <c r="B2" s="25"/>
      <c r="C2" s="25"/>
      <c r="D2" s="25"/>
      <c r="E2" s="25"/>
      <c r="F2" s="25"/>
      <c r="G2" s="25"/>
      <c r="H2" s="25"/>
    </row>
    <row r="4" spans="1:8" x14ac:dyDescent="0.25">
      <c r="A4" s="5" t="s">
        <v>24</v>
      </c>
    </row>
    <row r="5" spans="1:8" ht="30" customHeight="1" x14ac:dyDescent="0.25">
      <c r="A5" s="30" t="s">
        <v>133</v>
      </c>
      <c r="B5" s="25"/>
      <c r="C5" s="25"/>
      <c r="D5" s="25"/>
      <c r="E5" s="25"/>
      <c r="F5" s="25"/>
      <c r="G5" s="25"/>
      <c r="H5" s="25"/>
    </row>
    <row r="6" spans="1:8" ht="30" customHeight="1" x14ac:dyDescent="0.25">
      <c r="A6" s="30" t="s">
        <v>134</v>
      </c>
      <c r="B6" s="25"/>
      <c r="C6" s="25"/>
      <c r="D6" s="25"/>
      <c r="E6" s="25"/>
      <c r="F6" s="25"/>
      <c r="G6" s="25"/>
      <c r="H6" s="25"/>
    </row>
    <row r="7" spans="1:8" ht="30" customHeight="1" x14ac:dyDescent="0.25">
      <c r="A7" s="30" t="s">
        <v>135</v>
      </c>
      <c r="B7" s="25"/>
      <c r="C7" s="25"/>
      <c r="D7" s="25"/>
      <c r="E7" s="25"/>
      <c r="F7" s="25"/>
      <c r="G7" s="25"/>
      <c r="H7" s="25"/>
    </row>
    <row r="9" spans="1:8" x14ac:dyDescent="0.25">
      <c r="A9" s="2" t="s">
        <v>136</v>
      </c>
      <c r="B9" s="2" t="s">
        <v>53</v>
      </c>
      <c r="C9" s="2" t="s">
        <v>137</v>
      </c>
      <c r="D9" s="2" t="s">
        <v>138</v>
      </c>
    </row>
    <row r="10" spans="1:8" x14ac:dyDescent="0.25">
      <c r="A10" s="7" t="s">
        <v>39</v>
      </c>
      <c r="B10" s="7" t="s">
        <v>58</v>
      </c>
      <c r="C10" s="7" t="s">
        <v>30</v>
      </c>
      <c r="D10" s="20">
        <v>1350</v>
      </c>
      <c r="F10" s="15" t="s">
        <v>139</v>
      </c>
    </row>
    <row r="11" spans="1:8" x14ac:dyDescent="0.25">
      <c r="A11" s="7" t="s">
        <v>40</v>
      </c>
      <c r="B11" s="7" t="s">
        <v>61</v>
      </c>
      <c r="C11" s="7" t="s">
        <v>140</v>
      </c>
      <c r="D11" s="20">
        <v>1100</v>
      </c>
      <c r="F11" s="15" t="s">
        <v>141</v>
      </c>
      <c r="G11" s="8">
        <f>COUNTIF(B10:B16,"Norte")</f>
        <v>4</v>
      </c>
    </row>
    <row r="12" spans="1:8" x14ac:dyDescent="0.25">
      <c r="A12" s="7" t="s">
        <v>41</v>
      </c>
      <c r="B12" s="7" t="s">
        <v>58</v>
      </c>
      <c r="C12" s="7" t="s">
        <v>140</v>
      </c>
      <c r="D12" s="20">
        <v>1250</v>
      </c>
      <c r="F12" s="15" t="s">
        <v>142</v>
      </c>
      <c r="G12" s="8">
        <f>COUNTIF(D10:D16,"&gt;1200")</f>
        <v>4</v>
      </c>
    </row>
    <row r="13" spans="1:8" x14ac:dyDescent="0.25">
      <c r="A13" s="7" t="s">
        <v>42</v>
      </c>
      <c r="B13" s="7" t="s">
        <v>65</v>
      </c>
      <c r="C13" s="7" t="s">
        <v>30</v>
      </c>
      <c r="D13" s="20">
        <v>980</v>
      </c>
      <c r="F13" s="15" t="s">
        <v>143</v>
      </c>
      <c r="G13" s="8">
        <f>COUNTIFS(B10:B16,"Norte",D10:D16,"&gt;1200")</f>
        <v>3</v>
      </c>
    </row>
    <row r="14" spans="1:8" x14ac:dyDescent="0.25">
      <c r="A14" s="7" t="s">
        <v>43</v>
      </c>
      <c r="B14" s="7" t="s">
        <v>58</v>
      </c>
      <c r="C14" s="7" t="s">
        <v>96</v>
      </c>
      <c r="D14" s="20">
        <v>1600</v>
      </c>
    </row>
    <row r="15" spans="1:8" x14ac:dyDescent="0.25">
      <c r="A15" s="7" t="s">
        <v>44</v>
      </c>
      <c r="B15" s="7" t="s">
        <v>61</v>
      </c>
      <c r="C15" s="7" t="s">
        <v>30</v>
      </c>
      <c r="D15" s="20">
        <v>1450</v>
      </c>
    </row>
    <row r="16" spans="1:8" x14ac:dyDescent="0.25">
      <c r="A16" s="7" t="s">
        <v>144</v>
      </c>
      <c r="B16" s="7" t="s">
        <v>58</v>
      </c>
      <c r="C16" s="7" t="s">
        <v>30</v>
      </c>
      <c r="D16" s="20">
        <v>1150</v>
      </c>
    </row>
    <row r="18" spans="1:8" x14ac:dyDescent="0.25">
      <c r="A18" s="13" t="s">
        <v>145</v>
      </c>
    </row>
    <row r="19" spans="1:8" ht="27.95" customHeight="1" x14ac:dyDescent="0.25">
      <c r="A19" s="31" t="s">
        <v>146</v>
      </c>
      <c r="B19" s="32"/>
      <c r="C19" s="32"/>
      <c r="D19" s="32"/>
      <c r="E19" s="32"/>
      <c r="F19" s="32"/>
      <c r="G19" s="32"/>
      <c r="H19" s="32"/>
    </row>
    <row r="20" spans="1:8" ht="27.95" customHeight="1" x14ac:dyDescent="0.25">
      <c r="A20" s="31" t="s">
        <v>147</v>
      </c>
      <c r="B20" s="32"/>
      <c r="C20" s="32"/>
      <c r="D20" s="32"/>
      <c r="E20" s="32"/>
      <c r="F20" s="32"/>
      <c r="G20" s="32"/>
      <c r="H20" s="32"/>
    </row>
    <row r="21" spans="1:8" ht="27.95" customHeight="1" x14ac:dyDescent="0.25">
      <c r="A21" s="31" t="s">
        <v>148</v>
      </c>
      <c r="B21" s="32"/>
      <c r="C21" s="32"/>
      <c r="D21" s="32"/>
      <c r="E21" s="32"/>
      <c r="F21" s="32"/>
      <c r="G21" s="32"/>
      <c r="H21" s="32"/>
    </row>
  </sheetData>
  <mergeCells count="8">
    <mergeCell ref="A1:H1"/>
    <mergeCell ref="A21:H21"/>
    <mergeCell ref="A7:H7"/>
    <mergeCell ref="A20:H20"/>
    <mergeCell ref="A2:H2"/>
    <mergeCell ref="A19:H19"/>
    <mergeCell ref="A5:H5"/>
    <mergeCell ref="A6:H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4"/>
  <sheetViews>
    <sheetView workbookViewId="0"/>
  </sheetViews>
  <sheetFormatPr defaultRowHeight="15" x14ac:dyDescent="0.25"/>
  <cols>
    <col min="1" max="1" width="16" customWidth="1"/>
    <col min="2" max="2" width="12" customWidth="1"/>
    <col min="3" max="4" width="10" customWidth="1"/>
  </cols>
  <sheetData>
    <row r="1" spans="1:8" ht="26.1" customHeight="1" x14ac:dyDescent="0.25">
      <c r="A1" s="24" t="s">
        <v>149</v>
      </c>
      <c r="B1" s="25"/>
      <c r="C1" s="25"/>
      <c r="D1" s="25"/>
      <c r="E1" s="25"/>
      <c r="F1" s="25"/>
      <c r="G1" s="25"/>
      <c r="H1" s="25"/>
    </row>
    <row r="2" spans="1:8" ht="15.95" customHeight="1" x14ac:dyDescent="0.25">
      <c r="A2" s="29" t="s">
        <v>150</v>
      </c>
      <c r="B2" s="25"/>
      <c r="C2" s="25"/>
      <c r="D2" s="25"/>
      <c r="E2" s="25"/>
      <c r="F2" s="25"/>
      <c r="G2" s="25"/>
      <c r="H2" s="25"/>
    </row>
    <row r="4" spans="1:8" x14ac:dyDescent="0.25">
      <c r="A4" s="5" t="s">
        <v>24</v>
      </c>
    </row>
    <row r="5" spans="1:8" ht="30" customHeight="1" x14ac:dyDescent="0.25">
      <c r="A5" s="30" t="s">
        <v>151</v>
      </c>
      <c r="B5" s="25"/>
      <c r="C5" s="25"/>
      <c r="D5" s="25"/>
      <c r="E5" s="25"/>
      <c r="F5" s="25"/>
      <c r="G5" s="25"/>
      <c r="H5" s="25"/>
    </row>
    <row r="6" spans="1:8" ht="30" customHeight="1" x14ac:dyDescent="0.25">
      <c r="A6" s="30" t="s">
        <v>152</v>
      </c>
      <c r="B6" s="25"/>
      <c r="C6" s="25"/>
      <c r="D6" s="25"/>
      <c r="E6" s="25"/>
      <c r="F6" s="25"/>
      <c r="G6" s="25"/>
      <c r="H6" s="25"/>
    </row>
    <row r="7" spans="1:8" ht="30" customHeight="1" x14ac:dyDescent="0.25">
      <c r="A7" s="30" t="s">
        <v>153</v>
      </c>
      <c r="B7" s="25"/>
      <c r="C7" s="25"/>
      <c r="D7" s="25"/>
      <c r="E7" s="25"/>
      <c r="F7" s="25"/>
      <c r="G7" s="25"/>
      <c r="H7" s="25"/>
    </row>
    <row r="9" spans="1:8" x14ac:dyDescent="0.25">
      <c r="A9" s="15" t="s">
        <v>154</v>
      </c>
    </row>
    <row r="10" spans="1:8" x14ac:dyDescent="0.25">
      <c r="A10" s="7" t="s">
        <v>55</v>
      </c>
      <c r="B10" s="7" t="s">
        <v>155</v>
      </c>
      <c r="C10" s="7" t="s">
        <v>57</v>
      </c>
      <c r="D10" s="7" t="s">
        <v>156</v>
      </c>
    </row>
    <row r="11" spans="1:8" x14ac:dyDescent="0.25">
      <c r="A11" s="7" t="s">
        <v>60</v>
      </c>
      <c r="B11" s="7">
        <v>3</v>
      </c>
      <c r="C11" s="20">
        <v>25</v>
      </c>
      <c r="D11" s="20">
        <f>B11*C11</f>
        <v>75</v>
      </c>
    </row>
    <row r="12" spans="1:8" x14ac:dyDescent="0.25">
      <c r="A12" s="7" t="s">
        <v>62</v>
      </c>
      <c r="B12" s="7">
        <v>5</v>
      </c>
      <c r="C12" s="20">
        <v>12</v>
      </c>
      <c r="D12" s="20">
        <f>B12*C12</f>
        <v>60</v>
      </c>
    </row>
    <row r="13" spans="1:8" x14ac:dyDescent="0.25">
      <c r="A13" s="7" t="s">
        <v>64</v>
      </c>
      <c r="B13" s="7">
        <v>2</v>
      </c>
      <c r="C13" s="20">
        <v>140</v>
      </c>
      <c r="D13" s="20">
        <f>B13*C13</f>
        <v>280</v>
      </c>
    </row>
    <row r="15" spans="1:8" x14ac:dyDescent="0.25">
      <c r="A15" s="13" t="s">
        <v>157</v>
      </c>
    </row>
    <row r="16" spans="1:8" x14ac:dyDescent="0.25">
      <c r="A16" s="33" t="s">
        <v>158</v>
      </c>
      <c r="B16" s="25"/>
      <c r="C16" s="25"/>
      <c r="D16" s="25"/>
      <c r="E16" s="25"/>
      <c r="F16" s="25"/>
    </row>
    <row r="17" spans="1:8" x14ac:dyDescent="0.25">
      <c r="A17" s="33" t="s">
        <v>159</v>
      </c>
      <c r="B17" s="25"/>
      <c r="C17" s="25"/>
      <c r="D17" s="25"/>
      <c r="E17" s="25"/>
      <c r="F17" s="25"/>
    </row>
    <row r="18" spans="1:8" x14ac:dyDescent="0.25">
      <c r="A18" s="33" t="s">
        <v>160</v>
      </c>
      <c r="B18" s="25"/>
      <c r="C18" s="25"/>
      <c r="D18" s="25"/>
      <c r="E18" s="25"/>
      <c r="F18" s="25"/>
    </row>
    <row r="19" spans="1:8" x14ac:dyDescent="0.25">
      <c r="A19" s="33" t="s">
        <v>161</v>
      </c>
      <c r="B19" s="25"/>
      <c r="C19" s="25"/>
      <c r="D19" s="25"/>
      <c r="E19" s="25"/>
      <c r="F19" s="25"/>
    </row>
    <row r="20" spans="1:8" x14ac:dyDescent="0.25">
      <c r="A20" s="33" t="s">
        <v>162</v>
      </c>
      <c r="B20" s="25"/>
      <c r="C20" s="25"/>
      <c r="D20" s="25"/>
      <c r="E20" s="25"/>
      <c r="F20" s="25"/>
    </row>
    <row r="21" spans="1:8" x14ac:dyDescent="0.25">
      <c r="A21" s="33" t="s">
        <v>163</v>
      </c>
      <c r="B21" s="25"/>
      <c r="C21" s="25"/>
      <c r="D21" s="25"/>
      <c r="E21" s="25"/>
      <c r="F21" s="25"/>
    </row>
    <row r="22" spans="1:8" x14ac:dyDescent="0.25">
      <c r="A22" s="33" t="s">
        <v>164</v>
      </c>
      <c r="B22" s="25"/>
      <c r="C22" s="25"/>
      <c r="D22" s="25"/>
      <c r="E22" s="25"/>
      <c r="F22" s="25"/>
    </row>
    <row r="24" spans="1:8" ht="27.95" customHeight="1" x14ac:dyDescent="0.25">
      <c r="A24" s="26" t="s">
        <v>165</v>
      </c>
      <c r="B24" s="27"/>
      <c r="C24" s="27"/>
      <c r="D24" s="27"/>
      <c r="E24" s="27"/>
      <c r="F24" s="27"/>
      <c r="G24" s="27"/>
      <c r="H24" s="27"/>
    </row>
  </sheetData>
  <mergeCells count="13">
    <mergeCell ref="A1:H1"/>
    <mergeCell ref="A16:F16"/>
    <mergeCell ref="A7:H7"/>
    <mergeCell ref="A19:F19"/>
    <mergeCell ref="A24:H24"/>
    <mergeCell ref="A2:H2"/>
    <mergeCell ref="A22:F22"/>
    <mergeCell ref="A17:F17"/>
    <mergeCell ref="A18:F18"/>
    <mergeCell ref="A5:H5"/>
    <mergeCell ref="A20:F20"/>
    <mergeCell ref="A21:F21"/>
    <mergeCell ref="A6:H6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"/>
  <sheetViews>
    <sheetView workbookViewId="0">
      <pane ySplit="9" topLeftCell="A10" activePane="bottomLeft" state="frozen"/>
      <selection pane="bottomLeft"/>
    </sheetView>
  </sheetViews>
  <sheetFormatPr defaultRowHeight="15" x14ac:dyDescent="0.25"/>
  <cols>
    <col min="1" max="1" width="10" customWidth="1"/>
    <col min="2" max="2" width="12" customWidth="1"/>
    <col min="3" max="3" width="11" customWidth="1"/>
    <col min="4" max="4" width="10" customWidth="1"/>
    <col min="5" max="5" width="2" customWidth="1"/>
    <col min="6" max="6" width="20" customWidth="1"/>
    <col min="7" max="7" width="12" customWidth="1"/>
  </cols>
  <sheetData>
    <row r="1" spans="1:8" ht="26.1" customHeight="1" x14ac:dyDescent="0.25">
      <c r="A1" s="24" t="s">
        <v>166</v>
      </c>
      <c r="B1" s="25"/>
      <c r="C1" s="25"/>
      <c r="D1" s="25"/>
      <c r="E1" s="25"/>
      <c r="F1" s="25"/>
      <c r="G1" s="25"/>
      <c r="H1" s="25"/>
    </row>
    <row r="2" spans="1:8" ht="15.95" customHeight="1" x14ac:dyDescent="0.25">
      <c r="A2" s="29" t="s">
        <v>167</v>
      </c>
      <c r="B2" s="25"/>
      <c r="C2" s="25"/>
      <c r="D2" s="25"/>
      <c r="E2" s="25"/>
      <c r="F2" s="25"/>
      <c r="G2" s="25"/>
      <c r="H2" s="25"/>
    </row>
    <row r="4" spans="1:8" x14ac:dyDescent="0.25">
      <c r="A4" s="5" t="s">
        <v>24</v>
      </c>
    </row>
    <row r="5" spans="1:8" ht="30" customHeight="1" x14ac:dyDescent="0.25">
      <c r="A5" s="30" t="s">
        <v>168</v>
      </c>
      <c r="B5" s="25"/>
      <c r="C5" s="25"/>
      <c r="D5" s="25"/>
      <c r="E5" s="25"/>
      <c r="F5" s="25"/>
      <c r="G5" s="25"/>
      <c r="H5" s="25"/>
    </row>
    <row r="6" spans="1:8" ht="30" customHeight="1" x14ac:dyDescent="0.25">
      <c r="A6" s="30" t="s">
        <v>169</v>
      </c>
      <c r="B6" s="25"/>
      <c r="C6" s="25"/>
      <c r="D6" s="25"/>
      <c r="E6" s="25"/>
      <c r="F6" s="25"/>
      <c r="G6" s="25"/>
      <c r="H6" s="25"/>
    </row>
    <row r="7" spans="1:8" ht="30" customHeight="1" x14ac:dyDescent="0.25">
      <c r="A7" s="30" t="s">
        <v>170</v>
      </c>
      <c r="B7" s="25"/>
      <c r="C7" s="25"/>
      <c r="D7" s="25"/>
      <c r="E7" s="25"/>
      <c r="F7" s="25"/>
      <c r="G7" s="25"/>
      <c r="H7" s="25"/>
    </row>
    <row r="9" spans="1:8" x14ac:dyDescent="0.25">
      <c r="A9" s="2" t="s">
        <v>53</v>
      </c>
      <c r="B9" s="2" t="s">
        <v>54</v>
      </c>
      <c r="C9" s="2" t="s">
        <v>55</v>
      </c>
      <c r="D9" s="2" t="s">
        <v>56</v>
      </c>
    </row>
    <row r="10" spans="1:8" x14ac:dyDescent="0.25">
      <c r="A10" s="7" t="s">
        <v>58</v>
      </c>
      <c r="B10" s="7" t="s">
        <v>59</v>
      </c>
      <c r="C10" s="7" t="s">
        <v>60</v>
      </c>
      <c r="D10" s="20">
        <v>300</v>
      </c>
      <c r="F10" s="15" t="s">
        <v>171</v>
      </c>
    </row>
    <row r="11" spans="1:8" x14ac:dyDescent="0.25">
      <c r="A11" s="7" t="s">
        <v>58</v>
      </c>
      <c r="B11" s="7" t="s">
        <v>59</v>
      </c>
      <c r="C11" s="7" t="s">
        <v>64</v>
      </c>
      <c r="D11" s="20">
        <v>900</v>
      </c>
      <c r="F11" s="15" t="s">
        <v>58</v>
      </c>
      <c r="G11" s="22">
        <f>SUMIF(A10:A21,F11,D10:D21)</f>
        <v>2650</v>
      </c>
    </row>
    <row r="12" spans="1:8" x14ac:dyDescent="0.25">
      <c r="A12" s="7" t="s">
        <v>58</v>
      </c>
      <c r="B12" s="7" t="s">
        <v>63</v>
      </c>
      <c r="C12" s="7" t="s">
        <v>60</v>
      </c>
      <c r="D12" s="20">
        <v>250</v>
      </c>
      <c r="F12" s="15" t="s">
        <v>61</v>
      </c>
      <c r="G12" s="22">
        <f>SUMIF(A10:A21,F12,D10:D21)</f>
        <v>2030</v>
      </c>
    </row>
    <row r="13" spans="1:8" x14ac:dyDescent="0.25">
      <c r="A13" s="7" t="s">
        <v>58</v>
      </c>
      <c r="B13" s="7" t="s">
        <v>63</v>
      </c>
      <c r="C13" s="7" t="s">
        <v>64</v>
      </c>
      <c r="D13" s="20">
        <v>1200</v>
      </c>
      <c r="F13" s="15" t="s">
        <v>65</v>
      </c>
      <c r="G13" s="22">
        <f>SUMIF(A10:A21,F13,D10:D21)</f>
        <v>1810</v>
      </c>
    </row>
    <row r="14" spans="1:8" x14ac:dyDescent="0.25">
      <c r="A14" s="7" t="s">
        <v>61</v>
      </c>
      <c r="B14" s="7" t="s">
        <v>59</v>
      </c>
      <c r="C14" s="7" t="s">
        <v>60</v>
      </c>
      <c r="D14" s="20">
        <v>180</v>
      </c>
      <c r="F14" s="15" t="s">
        <v>172</v>
      </c>
      <c r="G14" s="23">
        <f>SUM(D10:D21)</f>
        <v>6490</v>
      </c>
    </row>
    <row r="15" spans="1:8" x14ac:dyDescent="0.25">
      <c r="A15" s="7" t="s">
        <v>61</v>
      </c>
      <c r="B15" s="7" t="s">
        <v>59</v>
      </c>
      <c r="C15" s="7" t="s">
        <v>64</v>
      </c>
      <c r="D15" s="20">
        <v>760</v>
      </c>
    </row>
    <row r="16" spans="1:8" x14ac:dyDescent="0.25">
      <c r="A16" s="7" t="s">
        <v>61</v>
      </c>
      <c r="B16" s="7" t="s">
        <v>63</v>
      </c>
      <c r="C16" s="7" t="s">
        <v>60</v>
      </c>
      <c r="D16" s="20">
        <v>210</v>
      </c>
    </row>
    <row r="17" spans="1:8" x14ac:dyDescent="0.25">
      <c r="A17" s="7" t="s">
        <v>61</v>
      </c>
      <c r="B17" s="7" t="s">
        <v>63</v>
      </c>
      <c r="C17" s="7" t="s">
        <v>64</v>
      </c>
      <c r="D17" s="20">
        <v>880</v>
      </c>
    </row>
    <row r="18" spans="1:8" x14ac:dyDescent="0.25">
      <c r="A18" s="7" t="s">
        <v>65</v>
      </c>
      <c r="B18" s="7" t="s">
        <v>59</v>
      </c>
      <c r="C18" s="7" t="s">
        <v>60</v>
      </c>
      <c r="D18" s="20">
        <v>150</v>
      </c>
    </row>
    <row r="19" spans="1:8" x14ac:dyDescent="0.25">
      <c r="A19" s="7" t="s">
        <v>65</v>
      </c>
      <c r="B19" s="7" t="s">
        <v>59</v>
      </c>
      <c r="C19" s="7" t="s">
        <v>64</v>
      </c>
      <c r="D19" s="20">
        <v>640</v>
      </c>
    </row>
    <row r="20" spans="1:8" x14ac:dyDescent="0.25">
      <c r="A20" s="7" t="s">
        <v>65</v>
      </c>
      <c r="B20" s="7" t="s">
        <v>63</v>
      </c>
      <c r="C20" s="7" t="s">
        <v>60</v>
      </c>
      <c r="D20" s="20">
        <v>320</v>
      </c>
    </row>
    <row r="21" spans="1:8" x14ac:dyDescent="0.25">
      <c r="A21" s="7" t="s">
        <v>65</v>
      </c>
      <c r="B21" s="7" t="s">
        <v>63</v>
      </c>
      <c r="C21" s="7" t="s">
        <v>64</v>
      </c>
      <c r="D21" s="20">
        <v>700</v>
      </c>
    </row>
    <row r="23" spans="1:8" x14ac:dyDescent="0.25">
      <c r="A23" s="13" t="s">
        <v>83</v>
      </c>
    </row>
    <row r="24" spans="1:8" ht="27.95" customHeight="1" x14ac:dyDescent="0.25">
      <c r="A24" s="31" t="s">
        <v>173</v>
      </c>
      <c r="B24" s="32"/>
      <c r="C24" s="32"/>
      <c r="D24" s="32"/>
      <c r="E24" s="32"/>
      <c r="F24" s="32"/>
      <c r="G24" s="32"/>
      <c r="H24" s="32"/>
    </row>
    <row r="25" spans="1:8" ht="27.95" customHeight="1" x14ac:dyDescent="0.25">
      <c r="A25" s="31" t="s">
        <v>174</v>
      </c>
      <c r="B25" s="32"/>
      <c r="C25" s="32"/>
      <c r="D25" s="32"/>
      <c r="E25" s="32"/>
      <c r="F25" s="32"/>
      <c r="G25" s="32"/>
      <c r="H25" s="32"/>
    </row>
    <row r="26" spans="1:8" ht="27.95" customHeight="1" x14ac:dyDescent="0.25">
      <c r="A26" s="31" t="s">
        <v>175</v>
      </c>
      <c r="B26" s="32"/>
      <c r="C26" s="32"/>
      <c r="D26" s="32"/>
      <c r="E26" s="32"/>
      <c r="F26" s="32"/>
      <c r="G26" s="32"/>
      <c r="H26" s="32"/>
    </row>
    <row r="27" spans="1:8" ht="27.95" customHeight="1" x14ac:dyDescent="0.25">
      <c r="A27" s="31" t="s">
        <v>176</v>
      </c>
      <c r="B27" s="32"/>
      <c r="C27" s="32"/>
      <c r="D27" s="32"/>
      <c r="E27" s="32"/>
      <c r="F27" s="32"/>
      <c r="G27" s="32"/>
      <c r="H27" s="32"/>
    </row>
  </sheetData>
  <mergeCells count="9">
    <mergeCell ref="A27:H27"/>
    <mergeCell ref="A6:H6"/>
    <mergeCell ref="A1:H1"/>
    <mergeCell ref="A26:H26"/>
    <mergeCell ref="A7:H7"/>
    <mergeCell ref="A25:H25"/>
    <mergeCell ref="A24:H24"/>
    <mergeCell ref="A2:H2"/>
    <mergeCell ref="A5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9</vt:i4>
      </vt:variant>
      <vt:variant>
        <vt:lpstr>Intervalos com Nome</vt:lpstr>
      </vt:variant>
      <vt:variant>
        <vt:i4>4</vt:i4>
      </vt:variant>
    </vt:vector>
  </HeadingPairs>
  <TitlesOfParts>
    <vt:vector size="13" baseType="lpstr">
      <vt:lpstr>Índice</vt:lpstr>
      <vt:lpstr>M1 · Lógicas</vt:lpstr>
      <vt:lpstr>M2 · Intercalados</vt:lpstr>
      <vt:lpstr>M3 · Gráficos</vt:lpstr>
      <vt:lpstr>M4 · Validação</vt:lpstr>
      <vt:lpstr>M5 · Financeiras</vt:lpstr>
      <vt:lpstr>M6 · Filtros</vt:lpstr>
      <vt:lpstr>M7 · Macros</vt:lpstr>
      <vt:lpstr>M8 · Tab. Dinâmicas</vt:lpstr>
      <vt:lpstr>Comercial</vt:lpstr>
      <vt:lpstr>Departamentos</vt:lpstr>
      <vt:lpstr>Financeiro</vt:lpstr>
      <vt:lpstr>Producao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Alexandra Ferreira</cp:lastModifiedBy>
  <dcterms:created xsi:type="dcterms:W3CDTF">2026-09-14T22:13:17Z</dcterms:created>
  <dcterms:modified xsi:type="dcterms:W3CDTF">2026-09-14T22:14:07Z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36a0cb2d-7612-4835-a2e7-e3c8a16aae42</vt:lpwstr>
  </property>
</Properties>
</file>